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600" windowHeight="9720"/>
  </bookViews>
  <sheets>
    <sheet name="План реализации МП №3" sheetId="1" r:id="rId1"/>
  </sheets>
  <definedNames>
    <definedName name="_xlnm._FilterDatabase" localSheetId="0" hidden="1">'План реализации МП №3'!$A$13:$N$131</definedName>
    <definedName name="_xlnm.Print_Titles" localSheetId="0">'План реализации МП №3'!$10:$13</definedName>
    <definedName name="_xlnm.Print_Area" localSheetId="0">'План реализации МП №3'!$A$1:$AA$145</definedName>
  </definedNames>
  <calcPr calcId="144525"/>
</workbook>
</file>

<file path=xl/calcChain.xml><?xml version="1.0" encoding="utf-8"?>
<calcChain xmlns="http://schemas.openxmlformats.org/spreadsheetml/2006/main">
  <c r="M61" i="1" l="1"/>
  <c r="M62" i="1" l="1"/>
  <c r="M131" i="1"/>
  <c r="M77" i="1" l="1"/>
  <c r="M64" i="1"/>
  <c r="M65" i="1" l="1"/>
  <c r="M63" i="1"/>
  <c r="M75" i="1"/>
  <c r="M60" i="1" l="1"/>
  <c r="L76" i="1"/>
  <c r="L61" i="1" l="1"/>
  <c r="L77" i="1" l="1"/>
  <c r="M87" i="1" l="1"/>
  <c r="M86" i="1"/>
  <c r="M85" i="1"/>
  <c r="M40" i="1"/>
  <c r="M88" i="1" l="1"/>
  <c r="M33" i="1" l="1"/>
  <c r="L31" i="1"/>
  <c r="L35" i="1"/>
  <c r="L34" i="1"/>
  <c r="M45" i="1"/>
  <c r="M44" i="1"/>
  <c r="M41" i="1"/>
  <c r="O88" i="1" l="1"/>
  <c r="N88" i="1"/>
  <c r="L50" i="1" l="1"/>
  <c r="M49" i="1"/>
  <c r="L49" i="1" s="1"/>
  <c r="M16" i="1"/>
  <c r="L18" i="1" l="1"/>
  <c r="L33" i="1" l="1"/>
  <c r="L32" i="1"/>
  <c r="L69" i="1" l="1"/>
  <c r="L63" i="1"/>
  <c r="L64" i="1"/>
  <c r="L65" i="1"/>
  <c r="L30" i="1"/>
  <c r="L70" i="1" l="1"/>
  <c r="L21" i="1" l="1"/>
  <c r="L124" i="1" l="1"/>
  <c r="L118" i="1"/>
  <c r="L117" i="1"/>
  <c r="L112" i="1"/>
  <c r="L102" i="1"/>
  <c r="L97" i="1"/>
  <c r="L92" i="1"/>
  <c r="L85" i="1"/>
  <c r="L86" i="1"/>
  <c r="L87" i="1"/>
  <c r="L88" i="1"/>
  <c r="L62" i="1"/>
  <c r="L44" i="1" l="1"/>
  <c r="L45" i="1"/>
  <c r="L43" i="1"/>
  <c r="L39" i="1"/>
  <c r="L40" i="1"/>
  <c r="L41" i="1"/>
  <c r="L17" i="1" l="1"/>
  <c r="O84" i="1" l="1"/>
  <c r="O130" i="1" s="1"/>
  <c r="O60" i="1"/>
  <c r="O38" i="1"/>
  <c r="O16" i="1" l="1"/>
  <c r="O81" i="1" s="1"/>
  <c r="O131" i="1" s="1"/>
  <c r="L16" i="1" l="1"/>
  <c r="N84" i="1" l="1"/>
  <c r="N38" i="1"/>
  <c r="M84" i="1"/>
  <c r="M38" i="1"/>
  <c r="L84" i="1" l="1"/>
  <c r="L38" i="1"/>
  <c r="N60" i="1"/>
  <c r="L60" i="1" s="1"/>
  <c r="N75" i="1"/>
  <c r="L75" i="1" s="1"/>
  <c r="M54" i="1"/>
  <c r="M81" i="1" s="1"/>
  <c r="M107" i="1" l="1"/>
  <c r="N54" i="1"/>
  <c r="L54" i="1" s="1"/>
  <c r="L81" i="1" s="1"/>
  <c r="N107" i="1"/>
  <c r="N130" i="1" s="1"/>
  <c r="M130" i="1" l="1"/>
  <c r="L130" i="1"/>
  <c r="L107" i="1"/>
  <c r="N81" i="1"/>
  <c r="N131" i="1" s="1"/>
  <c r="L131" i="1" l="1"/>
</calcChain>
</file>

<file path=xl/sharedStrings.xml><?xml version="1.0" encoding="utf-8"?>
<sst xmlns="http://schemas.openxmlformats.org/spreadsheetml/2006/main" count="1198" uniqueCount="210">
  <si>
    <t>СОГЛАСОВАНО</t>
  </si>
  <si>
    <t xml:space="preserve">Заместитель руководителя </t>
  </si>
  <si>
    <t>администрации МОГО  «Ухта»</t>
  </si>
  <si>
    <t>КЦСР, Доп. ФК</t>
  </si>
  <si>
    <t>Код субсидии (ПФХД)</t>
  </si>
  <si>
    <t>МУ "Управление физической культуры и спорта" администрации МОГО "Ухта"</t>
  </si>
  <si>
    <t>х</t>
  </si>
  <si>
    <t>Подпрограмма 1. "Массовая физическая культура"</t>
  </si>
  <si>
    <t>Задача 1.1. Развитие инфраструктуры в сфере физической культуры и спорта, строительство новых современных спортивных объектов</t>
  </si>
  <si>
    <t>Основное мероприятие 1.1.1. Строительство, реконструкция, модернизация физкультурно-спортивных учреждений</t>
  </si>
  <si>
    <t>Осуществить проектирование, реконструкцию и строительство</t>
  </si>
  <si>
    <t>11.1.0300</t>
  </si>
  <si>
    <t>Улучшение качества услуг в области физической культуры</t>
  </si>
  <si>
    <t>Основное мероприятие 1.1.2. Капитальный и текущий ремонт физкультурно-спортивных учреждений</t>
  </si>
  <si>
    <t>11.1.0212</t>
  </si>
  <si>
    <t>11.1.7250</t>
  </si>
  <si>
    <t>11.1.8250</t>
  </si>
  <si>
    <t>Задача 1.2. Повышение доступности, качества и эффективности предоставления услуг населению физкультурно-спортивными учреждениями</t>
  </si>
  <si>
    <t>Основное мероприятие 1.2.1. Оказание муниципальных услуг (выполнение работ) физкультурно-спортивными учреждениями</t>
  </si>
  <si>
    <t>11.1.0112</t>
  </si>
  <si>
    <t xml:space="preserve">Обеспечение доступа к закрытым спортивным объектам для свободного пользования в течение ограниченного времени - 3 394 часов </t>
  </si>
  <si>
    <t>Основное мероприятие 1.2.2. Укрепление и модернизация материально-технической базы физкультурно-спортивных учреждений</t>
  </si>
  <si>
    <t>Улучшение материально-технической базы</t>
  </si>
  <si>
    <t>11.1.0412</t>
  </si>
  <si>
    <t>Основное мероприятие 1.2.3. Реализация календарного плана физкультурных и спортивных мероприятий физкультурно-спортивными учреждениями</t>
  </si>
  <si>
    <t>Увеличение численности населения МОГО "Ухта" систематически занимающихся физической культурой и спортом</t>
  </si>
  <si>
    <t>11.1.0512</t>
  </si>
  <si>
    <t>Задача 1.3. Разработка и реализация комплекса мер по пропаганде физической культуры и спорта как важнейшей составляющей здорового образа жизни</t>
  </si>
  <si>
    <t>Основное мероприятие 1.3.1. Реализация календарного плана физкультурных и спортивных мероприятий управлением физической культуры и спорта</t>
  </si>
  <si>
    <t>11.1.0799</t>
  </si>
  <si>
    <t>9.1.07.02</t>
  </si>
  <si>
    <t>9.1.07.05</t>
  </si>
  <si>
    <t>9.1.07.06</t>
  </si>
  <si>
    <t>Задача 1.4. Проведение высококачественной физкультурно-оздоровительной и спортивной работы со всеми категориями населения</t>
  </si>
  <si>
    <t>Основное мероприятие 1.4.1. Развитие адаптивного спорта физкультурно-спортивными учреждениями</t>
  </si>
  <si>
    <t>Развитие адаптивного спорта в МОГО Ухта"</t>
  </si>
  <si>
    <t>Подпрограмма 2. "Дополнительное образование в области физической культуры и спорта""</t>
  </si>
  <si>
    <t>Задача 2.1. Развитие детско-юношеского спорта</t>
  </si>
  <si>
    <t>Основное мероприятие 2.1.1. 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</si>
  <si>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Удовлетворение потребности населения в занятии физической культурой и спортом </t>
  </si>
  <si>
    <t>11.2.0113</t>
  </si>
  <si>
    <t>Основное мероприятие 2.1.2. Строительство, реконструкция, модернизация учреждений дополнительного образования детей в области физической культуры и спорта</t>
  </si>
  <si>
    <t>11.2.0300</t>
  </si>
  <si>
    <t>Основное мероприятие 2.1.3. Капитальный и текущий ремонт учреждений дополнительного образования детей в области физической культуры и спорта</t>
  </si>
  <si>
    <t>11.2.0213</t>
  </si>
  <si>
    <t>Основное мероприятие 2.1.4. 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</si>
  <si>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>11.2.0413</t>
  </si>
  <si>
    <t>Основное мероприятие 2.1.5. 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</si>
  <si>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>11.2.0513</t>
  </si>
  <si>
    <t>Основное мероприятие 2.1.6. Развитие адаптивного спорта учреждениями дополнительного образования детей в области физической культуры и спорта</t>
  </si>
  <si>
    <t>11.2.0613</t>
  </si>
  <si>
    <t>9.2.06.01</t>
  </si>
  <si>
    <t>Начальник МУ УКС</t>
  </si>
  <si>
    <t>____________________________________М.М. Фединишинец</t>
  </si>
  <si>
    <t>развития администрации МОГО «Ухта»</t>
  </si>
  <si>
    <t>Наименование основного мероприятия, контрольного события программы</t>
  </si>
  <si>
    <t>Статус контрольного события*</t>
  </si>
  <si>
    <t xml:space="preserve">Ответственное структурное подразделение ОМСУ (отраслевой функциональный) орган администрации МОГО "Ухта" </t>
  </si>
  <si>
    <t>Срок начала реализации</t>
  </si>
  <si>
    <t>Срок окончания реализации (дата контрольного события)</t>
  </si>
  <si>
    <t>Объем ресурсного обеспечения , руб.</t>
  </si>
  <si>
    <t>Всего:</t>
  </si>
  <si>
    <t>Ожидаемый результат реализации мероприятия</t>
  </si>
  <si>
    <t>12</t>
  </si>
  <si>
    <t>13</t>
  </si>
  <si>
    <t>Всего по Подпрограмме 1</t>
  </si>
  <si>
    <t>Всего по Подпрограмме 2</t>
  </si>
  <si>
    <t>ИТОГО по муниципальной программе</t>
  </si>
  <si>
    <t>v</t>
  </si>
  <si>
    <t>Начальник Управления экономического</t>
  </si>
  <si>
    <t>_______________________________Т.В. Канева</t>
  </si>
  <si>
    <t>2015 год</t>
  </si>
  <si>
    <t>2016 год</t>
  </si>
  <si>
    <t>АУ "П/б "Юность" МОГО "Ухта"</t>
  </si>
  <si>
    <t>МБУ "Ледовый дворец спорта имени С. Капустина " МОГО "Ухта"</t>
  </si>
  <si>
    <t>МУ "ЦСВС "Пауэр-Ухта"</t>
  </si>
  <si>
    <t>МУ СК "Спарта"</t>
  </si>
  <si>
    <t>МУ п/б "Дельфин"</t>
  </si>
  <si>
    <t>МУ "Спорткомплекс "Шахтёр" МОГО "Ухта"</t>
  </si>
  <si>
    <t xml:space="preserve"> МОУ "ДЮСШ единоборств им. Э. Захарова</t>
  </si>
  <si>
    <t>МОУ ДОД "ДЮСШ №2"</t>
  </si>
  <si>
    <t>* Выполнение контрольного события возможно при выделении средств из бюджета МОГО "Ухта"</t>
  </si>
  <si>
    <t>МУ Управление капитального строительства</t>
  </si>
  <si>
    <t>Осуществление реализации малых проектов в сфере физической культуры и спорта</t>
  </si>
  <si>
    <t>Комплексный план  действий по реализации муниципальной программы МОГО "Ухта" "Развитие физической культуры и спорта на 2014-2020 годы"</t>
  </si>
  <si>
    <t xml:space="preserve">Фединишинец М.М.,  начальник МУ Управление капитального строительства </t>
  </si>
  <si>
    <t>Агитации и пропаганды здорового образа жизни, укрепления здоровья граждан</t>
  </si>
  <si>
    <t>- Реконструкция спорткомплекса "Нефтяник" в г. Ухта (крытый каток с искусственным льдом) (соглашения с ЛУКОЙЛ)</t>
  </si>
  <si>
    <t>- Оказание муниципальных услуг (выполнение работ) физкультурно-спортивными учреждениями</t>
  </si>
  <si>
    <t xml:space="preserve"> -Межмуниципальные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</si>
  <si>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</si>
  <si>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Удовлетворение потребности населения в занятии физической культурой и спортом  </t>
  </si>
  <si>
    <t>2015</t>
  </si>
  <si>
    <t>2016</t>
  </si>
  <si>
    <t>Ответственный руководитель, заместитель руководителя ОМСУ (Ф.И.О., должность) администрации МОГО "Ухта"</t>
  </si>
  <si>
    <t xml:space="preserve">Соболев С.С., заместитель руководителя </t>
  </si>
  <si>
    <t>МУ "Управление физической культуры и спорта"</t>
  </si>
  <si>
    <t xml:space="preserve">МУ "Управление физической культуры и спорта" </t>
  </si>
  <si>
    <t xml:space="preserve">  Установлены спортивные площадки    </t>
  </si>
  <si>
    <t>Установлены спортивные площадки</t>
  </si>
  <si>
    <t xml:space="preserve">Обеспечение доступа к закрытым спортивным объектам для свобод-ного пользования в течение ограниченного времени - 4 125 часов </t>
  </si>
  <si>
    <t xml:space="preserve">Сизова Л.Г., начальник МУ "Управление физической культуры и спорта" </t>
  </si>
  <si>
    <t xml:space="preserve">Выполнены муниципальные  задания на оказание муниципальных услуг (выполнение работ) физкультурно-спортивными учреждениями </t>
  </si>
  <si>
    <t xml:space="preserve">  Подготовлен отчет об исполнении календарного плана физкультурных и спортивных мероприятий</t>
  </si>
  <si>
    <t>Шомесов В.И., заместитель руководителя администрации</t>
  </si>
  <si>
    <t>Соболев С.С., заместитель руководителя    администрации</t>
  </si>
  <si>
    <t>Реализации МП допо лнительного образова ния детей в области физичес кой культуры и спорта - 360 ед.</t>
  </si>
  <si>
    <t>Выполнены муниципальные  задания на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</si>
  <si>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Шомесов В.И., заместитель руководителя администрации    </t>
  </si>
  <si>
    <t xml:space="preserve">Соболев С.С., заместитель руководителя администрации   </t>
  </si>
  <si>
    <t>Основное мероприятие 2.2.1. Проведение  спортивных мероприятий профессионального уровня</t>
  </si>
  <si>
    <t>Агитации и пропоганды здорового образа жизни, укрепления здоровья граждан</t>
  </si>
  <si>
    <t>- Проведение спортивного мероприятия "XIIIВсероссийский турнир по боксу класса "А" памяти МСМК Э. Захарова"</t>
  </si>
  <si>
    <t>11.2.0713</t>
  </si>
  <si>
    <t>Задача 2.2. Популяризация детско-юношеского спорта, формирование здорового образа жизни</t>
  </si>
  <si>
    <t>"____"_______________ 2015 г.</t>
  </si>
  <si>
    <t>на 2015 год и плановый период 2016 и 2017  годов</t>
  </si>
  <si>
    <t>2017</t>
  </si>
  <si>
    <t>9.1.07.08</t>
  </si>
  <si>
    <t>"______"__________________ 2015 г.</t>
  </si>
  <si>
    <t>"_____"__________ 2015 г</t>
  </si>
  <si>
    <t xml:space="preserve">Основное мероприятие 2.1.7. Выплата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 населению на жилое помещение, и транспортных услуг для доставки этого твердого топлива, педагогическим работникам </t>
  </si>
  <si>
    <t>Ежемесячная денежная компенсация педагогическим работникам</t>
  </si>
  <si>
    <t>-Ежемесячная денежная компенсация педагогическим работникам</t>
  </si>
  <si>
    <t>14</t>
  </si>
  <si>
    <t>2017 год</t>
  </si>
  <si>
    <t>Подготовлен отчет об исполнении по выплате ежемесячной денежной компенсации педагогическим работникам</t>
  </si>
  <si>
    <t>- Всероссийские массовые соревнования "Кросс наций "</t>
  </si>
  <si>
    <t xml:space="preserve"> - Всероссийские массовые соревнования "Лыжня России "</t>
  </si>
  <si>
    <t>-  Всероссийские массовые соревнования по спортивному ориентированию бегом "Российский Азимут"</t>
  </si>
  <si>
    <t>964.11.0.0000.1000</t>
  </si>
  <si>
    <r>
      <t xml:space="preserve">Контрольное событие №1                                                  </t>
    </r>
    <r>
      <rPr>
        <sz val="17"/>
        <rFont val="Times New Roman"/>
        <family val="1"/>
        <charset val="204"/>
      </rPr>
      <t xml:space="preserve">     </t>
    </r>
    <r>
      <rPr>
        <b/>
        <sz val="17"/>
        <rFont val="Times New Roman"/>
        <family val="1"/>
        <charset val="204"/>
      </rPr>
      <t xml:space="preserve">                                                              </t>
    </r>
  </si>
  <si>
    <t xml:space="preserve">Контрольное событие №4                                 </t>
  </si>
  <si>
    <t xml:space="preserve"> Подписано разрешение на ввод в эксплуатацию объекта: "Реконструкция спорткомплекса "Нефтяник" в г. Ухта (крытый каток с искусственным льдом)" II Пусковой комплекс</t>
  </si>
  <si>
    <t>Основное мероприятие 1.1.3. Реализация малых проектов в сфере физической культуры и спорта за счет средств республиканского бюджета</t>
  </si>
  <si>
    <t>Основное мероприятие 1.1.4. Реализация малых проектов в сфере физической культуры и спорта за счет средств местного бюджета</t>
  </si>
  <si>
    <t>Подписан акт сдачи-приемки оказанных услуг по  ремонту МУ "Спортивный комплекс "Шахтёр" МОГО "Ухта"</t>
  </si>
  <si>
    <t>Ремонт МУ "Спортивный комплекс "Шахтёр" МОГО "Ухта"</t>
  </si>
  <si>
    <t xml:space="preserve">Основное мероприятие 1.1.5. Реализация малых проектов в сфере физической культуры и спорта </t>
  </si>
  <si>
    <t>УТВЕРЖДЕНО</t>
  </si>
  <si>
    <t>"____" ____________________2015г.</t>
  </si>
  <si>
    <t>"___" _________2015 г.</t>
  </si>
  <si>
    <t>9.1.08.01</t>
  </si>
  <si>
    <t>11.1.0712</t>
  </si>
  <si>
    <t>МУ "Управление жилищно-коммунального хозяйства МОГО "Ухта" МУ "Управление образования МОГО "Ухта"</t>
  </si>
  <si>
    <t>Любанин Ф.Д.,первый заместитель руководителя администрации МОГО «Ухта» Соболев С.С., заместиитель руководителя администрации МОГО "Ухта"</t>
  </si>
  <si>
    <t xml:space="preserve">Обеспечение доступа к закрытым и открытым спортивным объектам для свободного пользо-вания в течение ограниченного времени - 9 150 часов </t>
  </si>
  <si>
    <t xml:space="preserve">Обеспечение доступа к закрытым спортивным объектам для свобод-ного пользования в течение ограниченного времени - 4 328 часов </t>
  </si>
  <si>
    <t xml:space="preserve">Обеспечение доступа к закрытым спортивным объектам для свободного пользования в течение ограниченного времени - 4093 часов </t>
  </si>
  <si>
    <t xml:space="preserve">Обеспечение доступа к закрытым спортивным объектам для свободного пользования в течение ограниченного времени - 3 754 часов </t>
  </si>
  <si>
    <t>Реализации МП допо лнительного образова ния детей в области физичес кой культуры и спорта - 521 ед.</t>
  </si>
  <si>
    <t>Реализации МП допо лнительного образова ния детей в области физичес кой культуры и спорта - 629 ед.</t>
  </si>
  <si>
    <t>Реализации МП допо лнительного образова ния детей в области физичес кой культуры и спорта - 960 ед.</t>
  </si>
  <si>
    <t>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</si>
  <si>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>Капитальный и текущий ремонт учреждений дополнительного образования детей в области физической культуры и спорта</t>
  </si>
  <si>
    <t xml:space="preserve"> Строительство, реконструкция, модернизация учреждений дополнительного образования детей в области физической культуры и спорта</t>
  </si>
  <si>
    <t>Сизова Л.Г., начальник МУ "Управление физической культуры и спорта" администрации МОГО "Ухта"</t>
  </si>
  <si>
    <t>Реализация малых проектов в сфере физической культуры и спорта за счет средств республиканского бюджета</t>
  </si>
  <si>
    <t>Реализация малых проектов в сфере физической культуры и спорта за счет средств местного бюджета</t>
  </si>
  <si>
    <t xml:space="preserve"> Реализация малых проектов в сфере физической культуры и спорта </t>
  </si>
  <si>
    <t>Любанин Ф.Д.,первый заместитель руководителя администрации МОГО «Ухта»</t>
  </si>
  <si>
    <t>Соболев С.С., заместиитель руководителя администрации МОГО "Ухта"</t>
  </si>
  <si>
    <t>МУ "Управление жилищно-коммунального хозяйства МОГО "Ухта"</t>
  </si>
  <si>
    <t>МУ "Управление образования МОГО "Ухта"</t>
  </si>
  <si>
    <t>Реализация календарного плана физкультурных и спортивных мероприятий физкультурно-спортивными учреждениями</t>
  </si>
  <si>
    <t>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</si>
  <si>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>Развитие адаптивного спорта учреждениями дополнительного образования детей в области физической культуры и спорта</t>
  </si>
  <si>
    <t>МОУ "ДЮСШ единоборств им. Э. Захарова"</t>
  </si>
  <si>
    <t>Основное мероприятие 1.3.2. Проведение смотра-конкурса на лучшую организацию физкультурно-спортивнолй работы в МОГО "Ухта"</t>
  </si>
  <si>
    <r>
      <t xml:space="preserve">Контрольное событие №2                                                </t>
    </r>
    <r>
      <rPr>
        <sz val="17"/>
        <rFont val="Times New Roman"/>
        <family val="1"/>
        <charset val="204"/>
      </rPr>
      <t xml:space="preserve">     </t>
    </r>
    <r>
      <rPr>
        <b/>
        <sz val="17"/>
        <rFont val="Times New Roman"/>
        <family val="1"/>
        <charset val="204"/>
      </rPr>
      <t xml:space="preserve">                                                              </t>
    </r>
  </si>
  <si>
    <t>Многофункциональные спортивные площадки с травмобезопасным искусственным покрытием для игровых видов спорта</t>
  </si>
  <si>
    <t>Приведение в нормативное состояние объектов физкультуры. Оснащение современным оборудованием объектов физкультуры</t>
  </si>
  <si>
    <t>Подписан акт приемки законченного строительством объекта: "Многофункциональные спортивные площадки с травмобезопасным искусственным покрытием для игровых видов спорта"</t>
  </si>
  <si>
    <t xml:space="preserve">Контрольное событие №3                                    </t>
  </si>
  <si>
    <t xml:space="preserve">Контрольное событие №5                                 </t>
  </si>
  <si>
    <t xml:space="preserve">Контрольное событие №6                        </t>
  </si>
  <si>
    <t xml:space="preserve">Контрольное событие №7       </t>
  </si>
  <si>
    <t xml:space="preserve">Контрольное событие №8     </t>
  </si>
  <si>
    <t>964.1110.4120406.0000</t>
  </si>
  <si>
    <t xml:space="preserve"> Приобретение зеркал, спортивного оборудования и инвентаря</t>
  </si>
  <si>
    <t>Подписан акт приемки товара на приобретение спортивного оборудования и инвентаря</t>
  </si>
  <si>
    <t>Контрольное событие №9*</t>
  </si>
  <si>
    <t xml:space="preserve">Контрольное событие №10 </t>
  </si>
  <si>
    <t>Контрольное событие №11</t>
  </si>
  <si>
    <t xml:space="preserve">Контрольное событие № 13                    </t>
  </si>
  <si>
    <t xml:space="preserve">Контрольное событие № 14*                                              </t>
  </si>
  <si>
    <t xml:space="preserve">Контрольное событие № 15*        </t>
  </si>
  <si>
    <t>Контрольное событие №  16*</t>
  </si>
  <si>
    <t xml:space="preserve">Контрольное событие № 17*   </t>
  </si>
  <si>
    <t xml:space="preserve">Контрольное событие № 18*    </t>
  </si>
  <si>
    <t>Контрольное событие №19</t>
  </si>
  <si>
    <r>
      <t xml:space="preserve">Контрольное событие № 20*                                  </t>
    </r>
    <r>
      <rPr>
        <sz val="17"/>
        <rFont val="Times New Roman"/>
        <family val="1"/>
        <charset val="204"/>
      </rPr>
      <t xml:space="preserve">     </t>
    </r>
  </si>
  <si>
    <t>-  Проведение смотра-конкурса на лучшую организацию физкультурно-спортивной работы в МОГО "Ухта"</t>
  </si>
  <si>
    <t>МБУ "Ледовый дворец спорта им. С. Капустина" МОГО "Ухта"</t>
  </si>
  <si>
    <t>МУ ДО СДЮСШОР</t>
  </si>
  <si>
    <t>Л.Г. Сизова</t>
  </si>
  <si>
    <t>Начальник МУ УФиС администрации МОГО "Ухта"</t>
  </si>
  <si>
    <t>МУ ДО  "ДЮСШ №1"</t>
  </si>
  <si>
    <t>МУ ДО "ДЮСШ №1"</t>
  </si>
  <si>
    <t xml:space="preserve">приказом от "   "   2015г. №      </t>
  </si>
  <si>
    <t>9.1.06.02</t>
  </si>
  <si>
    <t>Контрольное событие № 12</t>
  </si>
  <si>
    <t>Подготовка и участие спортсменов-инвалидов МОГО"Ухта" в соревнованиях, проводимых в Республике Коми и России</t>
  </si>
  <si>
    <t>_____________________ С.С. Соболев</t>
  </si>
  <si>
    <t>9.1.07.01</t>
  </si>
  <si>
    <t>- Муниципальные физкультурные и спортивные мероприятия, проводимые на территории МОГО "Ухта"</t>
  </si>
  <si>
    <t>9.1.06.01</t>
  </si>
  <si>
    <t>- Организация городских спортивно-массовых мероприятий среди инвалидов МОГО "Ухта"</t>
  </si>
  <si>
    <t>И.о. начальника Финансового управления администрации МОГО "Ухта"</t>
  </si>
  <si>
    <t>Е.А. Брюшкова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</si>
</sst>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3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6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7"/>
      <name val="Calibri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Calibri"/>
      <family val="2"/>
      <charset val="204"/>
    </font>
    <font>
      <b/>
      <sz val="18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7"/>
      <name val="Calibri"/>
      <family val="2"/>
      <charset val="204"/>
    </font>
    <font>
      <u/>
      <sz val="1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justify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43" fontId="2" fillId="0" borderId="0" xfId="1" applyFont="1" applyFill="1" applyAlignment="1">
      <alignment horizontal="right"/>
    </xf>
    <xf numFmtId="0" fontId="2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3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/>
    </xf>
    <xf numFmtId="43" fontId="14" fillId="0" borderId="1" xfId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center" wrapText="1"/>
    </xf>
    <xf numFmtId="43" fontId="13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3" fontId="15" fillId="0" borderId="0" xfId="1" applyFont="1" applyFill="1"/>
    <xf numFmtId="0" fontId="15" fillId="0" borderId="0" xfId="0" applyFont="1" applyFill="1" applyBorder="1"/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4" fillId="0" borderId="7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9" fillId="0" borderId="0" xfId="0" applyFont="1" applyFill="1"/>
    <xf numFmtId="0" fontId="14" fillId="0" borderId="15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43" fontId="14" fillId="0" borderId="2" xfId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left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43" fontId="14" fillId="0" borderId="15" xfId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left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43" fontId="14" fillId="0" borderId="7" xfId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right" vertical="center" wrapText="1"/>
    </xf>
    <xf numFmtId="4" fontId="13" fillId="3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4" fontId="14" fillId="0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3" fontId="13" fillId="0" borderId="7" xfId="0" applyNumberFormat="1" applyFont="1" applyFill="1" applyBorder="1" applyAlignment="1">
      <alignment horizontal="right" vertical="center" wrapText="1"/>
    </xf>
    <xf numFmtId="43" fontId="13" fillId="0" borderId="15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vertical="center" wrapText="1"/>
    </xf>
    <xf numFmtId="164" fontId="13" fillId="0" borderId="1" xfId="1" applyNumberFormat="1" applyFont="1" applyFill="1" applyBorder="1" applyAlignment="1">
      <alignment vertical="center" wrapText="1"/>
    </xf>
    <xf numFmtId="43" fontId="14" fillId="0" borderId="2" xfId="1" applyFont="1" applyFill="1" applyBorder="1" applyAlignment="1">
      <alignment horizontal="right" vertical="center" wrapText="1"/>
    </xf>
    <xf numFmtId="43" fontId="14" fillId="0" borderId="15" xfId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43" fontId="12" fillId="0" borderId="7" xfId="1" applyFont="1" applyFill="1" applyBorder="1" applyAlignment="1">
      <alignment horizontal="center" vertical="center" wrapText="1"/>
    </xf>
    <xf numFmtId="43" fontId="14" fillId="0" borderId="0" xfId="1" applyFont="1" applyFill="1" applyAlignment="1">
      <alignment horizontal="left" vertical="center"/>
    </xf>
    <xf numFmtId="43" fontId="1" fillId="0" borderId="0" xfId="1" applyFont="1" applyFill="1" applyAlignment="1">
      <alignment horizontal="left" vertical="center" wrapText="1"/>
    </xf>
    <xf numFmtId="0" fontId="1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" fontId="13" fillId="0" borderId="5" xfId="1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/>
    </xf>
    <xf numFmtId="43" fontId="13" fillId="4" borderId="1" xfId="0" applyNumberFormat="1" applyFont="1" applyFill="1" applyBorder="1" applyAlignment="1">
      <alignment horizontal="right" vertical="center" wrapText="1"/>
    </xf>
    <xf numFmtId="43" fontId="13" fillId="4" borderId="1" xfId="1" applyFont="1" applyFill="1" applyBorder="1" applyAlignment="1">
      <alignment horizontal="right" vertical="center" wrapText="1"/>
    </xf>
    <xf numFmtId="43" fontId="14" fillId="4" borderId="1" xfId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7" fillId="0" borderId="1" xfId="0" applyFont="1" applyFill="1" applyBorder="1"/>
    <xf numFmtId="0" fontId="2" fillId="0" borderId="1" xfId="0" applyFont="1" applyFill="1" applyBorder="1"/>
    <xf numFmtId="0" fontId="10" fillId="0" borderId="1" xfId="0" applyFont="1" applyFill="1" applyBorder="1"/>
    <xf numFmtId="0" fontId="12" fillId="0" borderId="1" xfId="0" applyFont="1" applyFill="1" applyBorder="1"/>
    <xf numFmtId="0" fontId="7" fillId="2" borderId="1" xfId="0" applyFont="1" applyFill="1" applyBorder="1"/>
    <xf numFmtId="0" fontId="10" fillId="2" borderId="1" xfId="0" applyFont="1" applyFill="1" applyBorder="1"/>
    <xf numFmtId="0" fontId="7" fillId="0" borderId="0" xfId="0" applyFont="1" applyFill="1" applyBorder="1"/>
    <xf numFmtId="0" fontId="12" fillId="2" borderId="1" xfId="0" applyFont="1" applyFill="1" applyBorder="1"/>
    <xf numFmtId="0" fontId="9" fillId="0" borderId="0" xfId="0" applyFont="1" applyFill="1" applyBorder="1"/>
    <xf numFmtId="0" fontId="9" fillId="2" borderId="1" xfId="0" applyFont="1" applyFill="1" applyBorder="1"/>
    <xf numFmtId="0" fontId="14" fillId="2" borderId="1" xfId="0" applyFont="1" applyFill="1" applyBorder="1"/>
    <xf numFmtId="0" fontId="10" fillId="0" borderId="0" xfId="0" applyFont="1" applyFill="1" applyBorder="1"/>
    <xf numFmtId="0" fontId="14" fillId="0" borderId="1" xfId="0" applyFont="1" applyFill="1" applyBorder="1"/>
    <xf numFmtId="0" fontId="7" fillId="2" borderId="0" xfId="0" applyFont="1" applyFill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4" fillId="4" borderId="1" xfId="0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43" fontId="13" fillId="0" borderId="15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/>
    </xf>
    <xf numFmtId="14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4" fillId="0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4" borderId="0" xfId="0" applyFont="1" applyFill="1"/>
    <xf numFmtId="0" fontId="7" fillId="4" borderId="15" xfId="0" applyFont="1" applyFill="1" applyBorder="1" applyAlignment="1">
      <alignment horizontal="center"/>
    </xf>
    <xf numFmtId="0" fontId="7" fillId="4" borderId="1" xfId="0" applyFont="1" applyFill="1" applyBorder="1"/>
    <xf numFmtId="0" fontId="14" fillId="4" borderId="3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2" fillId="4" borderId="1" xfId="0" applyFont="1" applyFill="1" applyBorder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7" fillId="4" borderId="3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49" fontId="21" fillId="4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3" fontId="14" fillId="0" borderId="0" xfId="1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43" fontId="14" fillId="0" borderId="0" xfId="1" applyFont="1" applyFill="1"/>
    <xf numFmtId="43" fontId="14" fillId="0" borderId="0" xfId="1" applyFont="1" applyFill="1" applyAlignment="1"/>
    <xf numFmtId="49" fontId="13" fillId="2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16" fontId="14" fillId="0" borderId="1" xfId="0" applyNumberFormat="1" applyFont="1" applyFill="1" applyBorder="1" applyAlignment="1">
      <alignment horizontal="center" vertical="center" wrapText="1"/>
    </xf>
    <xf numFmtId="164" fontId="14" fillId="4" borderId="1" xfId="1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43" fontId="14" fillId="0" borderId="12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43" fontId="13" fillId="0" borderId="15" xfId="0" applyNumberFormat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right" vertical="center" wrapText="1"/>
    </xf>
    <xf numFmtId="4" fontId="14" fillId="0" borderId="15" xfId="1" applyNumberFormat="1" applyFont="1" applyFill="1" applyBorder="1" applyAlignment="1">
      <alignment horizontal="righ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3" fontId="12" fillId="0" borderId="5" xfId="1" applyFont="1" applyFill="1" applyBorder="1" applyAlignment="1">
      <alignment horizontal="center" vertical="center" wrapText="1"/>
    </xf>
    <xf numFmtId="43" fontId="12" fillId="0" borderId="7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horizontal="right" vertical="center" wrapText="1"/>
    </xf>
    <xf numFmtId="0" fontId="20" fillId="0" borderId="0" xfId="0" applyFont="1" applyAlignment="1">
      <alignment horizontal="right"/>
    </xf>
    <xf numFmtId="43" fontId="12" fillId="0" borderId="0" xfId="1" applyFont="1" applyFill="1" applyAlignment="1">
      <alignment horizontal="right" vertical="center"/>
    </xf>
    <xf numFmtId="0" fontId="16" fillId="0" borderId="7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49" fontId="14" fillId="4" borderId="6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49" fontId="14" fillId="4" borderId="12" xfId="0" applyNumberFormat="1" applyFont="1" applyFill="1" applyBorder="1" applyAlignment="1">
      <alignment horizontal="center" vertical="center" wrapText="1"/>
    </xf>
    <xf numFmtId="49" fontId="14" fillId="4" borderId="1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3" fontId="14" fillId="0" borderId="0" xfId="1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left" vertical="center" wrapText="1"/>
    </xf>
    <xf numFmtId="49" fontId="13" fillId="3" borderId="7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43" fontId="1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3" fontId="14" fillId="0" borderId="0" xfId="1" applyFont="1" applyFill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7"/>
  <sheetViews>
    <sheetView tabSelected="1" view="pageBreakPreview" topLeftCell="D120" zoomScale="50" zoomScaleNormal="45" zoomScaleSheetLayoutView="50" zoomScalePageLayoutView="40" workbookViewId="0">
      <selection activeCell="O138" sqref="O138:U138"/>
    </sheetView>
  </sheetViews>
  <sheetFormatPr defaultColWidth="9" defaultRowHeight="12" x14ac:dyDescent="0.2"/>
  <cols>
    <col min="1" max="1" width="3.25" style="6" customWidth="1"/>
    <col min="2" max="2" width="3.375" style="6" customWidth="1"/>
    <col min="3" max="3" width="40.125" style="6" customWidth="1"/>
    <col min="4" max="4" width="7" style="6" customWidth="1"/>
    <col min="5" max="5" width="20.75" style="6" customWidth="1"/>
    <col min="6" max="6" width="20.25" style="6" customWidth="1"/>
    <col min="7" max="7" width="31" style="6" customWidth="1"/>
    <col min="8" max="8" width="15.5" style="6" customWidth="1"/>
    <col min="9" max="9" width="15.125" style="6" customWidth="1"/>
    <col min="10" max="10" width="15" style="7" customWidth="1"/>
    <col min="11" max="11" width="14.625" style="6" customWidth="1"/>
    <col min="12" max="12" width="23.25" style="6" customWidth="1"/>
    <col min="13" max="13" width="23.125" style="8" customWidth="1"/>
    <col min="14" max="14" width="22.875" style="8" customWidth="1"/>
    <col min="15" max="15" width="23.625" style="8" customWidth="1"/>
    <col min="16" max="16" width="2.75" style="6" customWidth="1"/>
    <col min="17" max="17" width="3.25" style="6" customWidth="1"/>
    <col min="18" max="19" width="3.125" style="6" customWidth="1"/>
    <col min="20" max="20" width="3.375" style="6" customWidth="1"/>
    <col min="21" max="23" width="3.125" style="6" customWidth="1"/>
    <col min="24" max="24" width="2.75" style="6" customWidth="1"/>
    <col min="25" max="25" width="3" style="6" customWidth="1"/>
    <col min="26" max="27" width="3.25" style="6" customWidth="1"/>
    <col min="28" max="16384" width="9" style="6"/>
  </cols>
  <sheetData>
    <row r="2" spans="1:27" s="1" customFormat="1" ht="21.75" customHeight="1" x14ac:dyDescent="0.35">
      <c r="A2" s="270" t="s">
        <v>0</v>
      </c>
      <c r="B2" s="270"/>
      <c r="C2" s="270"/>
      <c r="D2" s="270"/>
      <c r="E2" s="270"/>
      <c r="F2" s="270"/>
      <c r="G2" s="270"/>
      <c r="H2" s="270"/>
      <c r="I2" s="63"/>
      <c r="J2" s="64"/>
      <c r="K2" s="63"/>
      <c r="L2" s="63"/>
      <c r="M2" s="290" t="s">
        <v>139</v>
      </c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1:27" s="1" customFormat="1" ht="21.75" customHeight="1" x14ac:dyDescent="0.35">
      <c r="A3" s="270" t="s">
        <v>1</v>
      </c>
      <c r="B3" s="270"/>
      <c r="C3" s="270"/>
      <c r="D3" s="270"/>
      <c r="E3" s="270"/>
      <c r="F3" s="270"/>
      <c r="G3" s="270"/>
      <c r="H3" s="270"/>
      <c r="I3" s="63"/>
      <c r="J3" s="64"/>
      <c r="K3" s="63"/>
      <c r="L3" s="63"/>
      <c r="M3" s="291" t="s">
        <v>199</v>
      </c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</row>
    <row r="4" spans="1:27" s="1" customFormat="1" ht="24" customHeight="1" x14ac:dyDescent="0.35">
      <c r="A4" s="270" t="s">
        <v>2</v>
      </c>
      <c r="B4" s="270"/>
      <c r="C4" s="270"/>
      <c r="D4" s="270"/>
      <c r="E4" s="270"/>
      <c r="F4" s="270"/>
      <c r="G4" s="270"/>
      <c r="H4" s="270"/>
      <c r="I4" s="63"/>
      <c r="J4" s="64"/>
      <c r="K4" s="63"/>
      <c r="L4" s="63"/>
      <c r="M4" s="290" t="s">
        <v>196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</row>
    <row r="5" spans="1:27" s="1" customFormat="1" ht="21.75" customHeight="1" x14ac:dyDescent="0.35">
      <c r="A5" s="270" t="s">
        <v>203</v>
      </c>
      <c r="B5" s="270"/>
      <c r="C5" s="270"/>
      <c r="D5" s="270"/>
      <c r="E5" s="270"/>
      <c r="F5" s="270"/>
      <c r="G5" s="270"/>
      <c r="H5" s="270"/>
      <c r="I5" s="63"/>
      <c r="J5" s="64"/>
      <c r="K5" s="63"/>
      <c r="L5" s="63"/>
      <c r="M5" s="290" t="s">
        <v>195</v>
      </c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</row>
    <row r="6" spans="1:27" s="1" customFormat="1" ht="21.75" customHeight="1" x14ac:dyDescent="0.35">
      <c r="A6" s="270" t="s">
        <v>115</v>
      </c>
      <c r="B6" s="270"/>
      <c r="C6" s="270"/>
      <c r="D6" s="65"/>
      <c r="E6" s="65"/>
      <c r="F6" s="66"/>
      <c r="G6" s="66"/>
      <c r="H6" s="66"/>
      <c r="I6" s="63"/>
      <c r="J6" s="64"/>
      <c r="K6" s="63"/>
      <c r="L6" s="63"/>
      <c r="M6" s="292" t="s">
        <v>140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</row>
    <row r="7" spans="1:27" s="4" customFormat="1" ht="22.5" x14ac:dyDescent="0.35">
      <c r="A7" s="274" t="s">
        <v>84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98"/>
    </row>
    <row r="8" spans="1:27" s="67" customFormat="1" ht="23.25" x14ac:dyDescent="0.35">
      <c r="A8" s="274" t="s">
        <v>116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98"/>
    </row>
    <row r="9" spans="1:27" ht="25.5" customHeight="1" x14ac:dyDescent="0.2">
      <c r="A9" s="5"/>
      <c r="B9" s="5"/>
      <c r="C9" s="5"/>
      <c r="D9" s="5"/>
      <c r="E9" s="5"/>
    </row>
    <row r="10" spans="1:27" ht="15.75" customHeight="1" x14ac:dyDescent="0.3">
      <c r="A10" s="281" t="s">
        <v>55</v>
      </c>
      <c r="B10" s="284"/>
      <c r="C10" s="285"/>
      <c r="D10" s="278" t="s">
        <v>56</v>
      </c>
      <c r="E10" s="271" t="s">
        <v>94</v>
      </c>
      <c r="F10" s="275" t="s">
        <v>57</v>
      </c>
      <c r="G10" s="275" t="s">
        <v>62</v>
      </c>
      <c r="H10" s="281" t="s">
        <v>58</v>
      </c>
      <c r="I10" s="275" t="s">
        <v>59</v>
      </c>
      <c r="J10" s="275" t="s">
        <v>3</v>
      </c>
      <c r="K10" s="275" t="s">
        <v>4</v>
      </c>
      <c r="L10" s="276" t="s">
        <v>60</v>
      </c>
      <c r="M10" s="277"/>
      <c r="N10" s="277"/>
      <c r="O10" s="99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4"/>
    </row>
    <row r="11" spans="1:27" ht="36.75" customHeight="1" x14ac:dyDescent="0.3">
      <c r="A11" s="282"/>
      <c r="B11" s="286"/>
      <c r="C11" s="287"/>
      <c r="D11" s="279"/>
      <c r="E11" s="272"/>
      <c r="F11" s="275"/>
      <c r="G11" s="275"/>
      <c r="H11" s="282"/>
      <c r="I11" s="275"/>
      <c r="J11" s="275"/>
      <c r="K11" s="275"/>
      <c r="L11" s="21"/>
      <c r="M11" s="277"/>
      <c r="N11" s="277"/>
      <c r="O11" s="99"/>
      <c r="P11" s="295" t="s">
        <v>71</v>
      </c>
      <c r="Q11" s="296"/>
      <c r="R11" s="296"/>
      <c r="S11" s="297"/>
      <c r="T11" s="295" t="s">
        <v>72</v>
      </c>
      <c r="U11" s="296"/>
      <c r="V11" s="296"/>
      <c r="W11" s="296"/>
      <c r="X11" s="295" t="s">
        <v>125</v>
      </c>
      <c r="Y11" s="296"/>
      <c r="Z11" s="296"/>
      <c r="AA11" s="297"/>
    </row>
    <row r="12" spans="1:27" ht="147.75" customHeight="1" x14ac:dyDescent="0.3">
      <c r="A12" s="283"/>
      <c r="B12" s="288"/>
      <c r="C12" s="289"/>
      <c r="D12" s="280"/>
      <c r="E12" s="273"/>
      <c r="F12" s="275"/>
      <c r="G12" s="275"/>
      <c r="H12" s="283"/>
      <c r="I12" s="275"/>
      <c r="J12" s="275"/>
      <c r="K12" s="275"/>
      <c r="L12" s="21" t="s">
        <v>61</v>
      </c>
      <c r="M12" s="22" t="s">
        <v>92</v>
      </c>
      <c r="N12" s="23" t="s">
        <v>93</v>
      </c>
      <c r="O12" s="23" t="s">
        <v>117</v>
      </c>
      <c r="P12" s="24">
        <v>1</v>
      </c>
      <c r="Q12" s="24">
        <v>2</v>
      </c>
      <c r="R12" s="24">
        <v>3</v>
      </c>
      <c r="S12" s="24">
        <v>4</v>
      </c>
      <c r="T12" s="24">
        <v>1</v>
      </c>
      <c r="U12" s="24">
        <v>2</v>
      </c>
      <c r="V12" s="24">
        <v>3</v>
      </c>
      <c r="W12" s="102">
        <v>4</v>
      </c>
      <c r="X12" s="120">
        <v>1</v>
      </c>
      <c r="Y12" s="120">
        <v>2</v>
      </c>
      <c r="Z12" s="120">
        <v>3</v>
      </c>
      <c r="AA12" s="120">
        <v>4</v>
      </c>
    </row>
    <row r="13" spans="1:27" s="1" customFormat="1" ht="15.75" x14ac:dyDescent="0.25">
      <c r="A13" s="301">
        <v>1</v>
      </c>
      <c r="B13" s="302"/>
      <c r="C13" s="303"/>
      <c r="D13" s="17">
        <v>2</v>
      </c>
      <c r="E13" s="17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9" t="s">
        <v>63</v>
      </c>
      <c r="N13" s="20" t="s">
        <v>64</v>
      </c>
      <c r="O13" s="20" t="s">
        <v>124</v>
      </c>
      <c r="P13" s="16">
        <v>15</v>
      </c>
      <c r="Q13" s="16">
        <v>16</v>
      </c>
      <c r="R13" s="16">
        <v>17</v>
      </c>
      <c r="S13" s="16">
        <v>18</v>
      </c>
      <c r="T13" s="16">
        <v>19</v>
      </c>
      <c r="U13" s="16">
        <v>20</v>
      </c>
      <c r="V13" s="16">
        <v>21</v>
      </c>
      <c r="W13" s="109">
        <v>22</v>
      </c>
      <c r="X13" s="145">
        <v>23</v>
      </c>
      <c r="Y13" s="145">
        <v>24</v>
      </c>
      <c r="Z13" s="145">
        <v>25</v>
      </c>
      <c r="AA13" s="145">
        <v>26</v>
      </c>
    </row>
    <row r="14" spans="1:27" s="9" customFormat="1" ht="23.25" customHeight="1" x14ac:dyDescent="0.25">
      <c r="A14" s="298" t="s">
        <v>7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300"/>
    </row>
    <row r="15" spans="1:27" s="10" customFormat="1" ht="22.5" customHeight="1" x14ac:dyDescent="0.2">
      <c r="A15" s="237" t="s">
        <v>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9"/>
    </row>
    <row r="16" spans="1:27" s="11" customFormat="1" ht="108" customHeight="1" x14ac:dyDescent="0.2">
      <c r="A16" s="213" t="s">
        <v>9</v>
      </c>
      <c r="B16" s="213"/>
      <c r="C16" s="213"/>
      <c r="D16" s="25"/>
      <c r="E16" s="26" t="s">
        <v>104</v>
      </c>
      <c r="F16" s="196" t="s">
        <v>82</v>
      </c>
      <c r="G16" s="26" t="s">
        <v>10</v>
      </c>
      <c r="H16" s="27">
        <v>42005</v>
      </c>
      <c r="I16" s="27">
        <v>42369</v>
      </c>
      <c r="J16" s="26" t="s">
        <v>11</v>
      </c>
      <c r="K16" s="28" t="s">
        <v>6</v>
      </c>
      <c r="L16" s="87">
        <f>M16+N16+O16</f>
        <v>15074453.85</v>
      </c>
      <c r="M16" s="35">
        <f>M17+M18</f>
        <v>15074453.85</v>
      </c>
      <c r="N16" s="88">
        <v>0</v>
      </c>
      <c r="O16" s="88">
        <f>SUM(O17:O17)</f>
        <v>0</v>
      </c>
      <c r="P16" s="29"/>
      <c r="Q16" s="29"/>
      <c r="R16" s="29"/>
      <c r="S16" s="29" t="s">
        <v>68</v>
      </c>
      <c r="T16" s="29"/>
      <c r="U16" s="29"/>
      <c r="V16" s="29"/>
      <c r="W16" s="110"/>
      <c r="X16" s="119"/>
      <c r="Y16" s="119"/>
      <c r="Z16" s="119"/>
      <c r="AA16" s="119"/>
    </row>
    <row r="17" spans="1:27" ht="130.5" customHeight="1" x14ac:dyDescent="0.2">
      <c r="A17" s="191" t="s">
        <v>87</v>
      </c>
      <c r="B17" s="191"/>
      <c r="C17" s="191"/>
      <c r="D17" s="33"/>
      <c r="E17" s="196" t="s">
        <v>85</v>
      </c>
      <c r="F17" s="197"/>
      <c r="G17" s="167" t="s">
        <v>12</v>
      </c>
      <c r="H17" s="27">
        <v>42005</v>
      </c>
      <c r="I17" s="27">
        <v>42369</v>
      </c>
      <c r="J17" s="26" t="s">
        <v>6</v>
      </c>
      <c r="K17" s="26" t="s">
        <v>6</v>
      </c>
      <c r="L17" s="87">
        <f t="shared" ref="L17" si="0">M17+N17+O17</f>
        <v>13658524</v>
      </c>
      <c r="M17" s="39">
        <v>13658524</v>
      </c>
      <c r="N17" s="39">
        <v>0</v>
      </c>
      <c r="O17" s="39">
        <v>0</v>
      </c>
      <c r="P17" s="32"/>
      <c r="Q17" s="32"/>
      <c r="R17" s="32"/>
      <c r="S17" s="32" t="s">
        <v>68</v>
      </c>
      <c r="T17" s="32"/>
      <c r="U17" s="32"/>
      <c r="V17" s="32"/>
      <c r="W17" s="111"/>
      <c r="X17" s="117"/>
      <c r="Y17" s="117"/>
      <c r="Z17" s="117"/>
      <c r="AA17" s="117"/>
    </row>
    <row r="18" spans="1:27" ht="148.5" customHeight="1" x14ac:dyDescent="0.2">
      <c r="A18" s="191" t="s">
        <v>170</v>
      </c>
      <c r="B18" s="191"/>
      <c r="C18" s="191"/>
      <c r="D18" s="33"/>
      <c r="E18" s="198"/>
      <c r="F18" s="198"/>
      <c r="G18" s="177" t="s">
        <v>171</v>
      </c>
      <c r="H18" s="27">
        <v>42005</v>
      </c>
      <c r="I18" s="27">
        <v>42369</v>
      </c>
      <c r="J18" s="148" t="s">
        <v>6</v>
      </c>
      <c r="K18" s="148" t="s">
        <v>6</v>
      </c>
      <c r="L18" s="87">
        <f t="shared" ref="L18" si="1">M18+N18+O18</f>
        <v>1415929.85</v>
      </c>
      <c r="M18" s="39">
        <v>1415929.85</v>
      </c>
      <c r="N18" s="39">
        <v>0</v>
      </c>
      <c r="O18" s="39">
        <v>0</v>
      </c>
      <c r="P18" s="32"/>
      <c r="Q18" s="32"/>
      <c r="R18" s="32"/>
      <c r="S18" s="32" t="s">
        <v>68</v>
      </c>
      <c r="T18" s="32"/>
      <c r="U18" s="32"/>
      <c r="V18" s="32"/>
      <c r="W18" s="111"/>
      <c r="X18" s="117"/>
      <c r="Y18" s="117"/>
      <c r="Z18" s="117"/>
      <c r="AA18" s="117"/>
    </row>
    <row r="19" spans="1:27" ht="81.75" customHeight="1" x14ac:dyDescent="0.2">
      <c r="A19" s="192" t="s">
        <v>131</v>
      </c>
      <c r="B19" s="192"/>
      <c r="C19" s="192"/>
      <c r="D19" s="185"/>
      <c r="E19" s="193" t="s">
        <v>133</v>
      </c>
      <c r="F19" s="194"/>
      <c r="G19" s="194"/>
      <c r="H19" s="195"/>
      <c r="I19" s="54">
        <v>42369</v>
      </c>
      <c r="J19" s="55" t="s">
        <v>6</v>
      </c>
      <c r="K19" s="55" t="s">
        <v>6</v>
      </c>
      <c r="L19" s="55" t="s">
        <v>6</v>
      </c>
      <c r="M19" s="55" t="s">
        <v>6</v>
      </c>
      <c r="N19" s="55" t="s">
        <v>6</v>
      </c>
      <c r="O19" s="55" t="s">
        <v>6</v>
      </c>
      <c r="P19" s="57"/>
      <c r="Q19" s="57"/>
      <c r="R19" s="57"/>
      <c r="S19" s="32" t="s">
        <v>68</v>
      </c>
      <c r="T19" s="57"/>
      <c r="U19" s="57"/>
      <c r="V19" s="57"/>
      <c r="W19" s="112"/>
      <c r="X19" s="121"/>
      <c r="Y19" s="121"/>
      <c r="Z19" s="121"/>
      <c r="AA19" s="121"/>
    </row>
    <row r="20" spans="1:27" ht="81.75" customHeight="1" x14ac:dyDescent="0.2">
      <c r="A20" s="192" t="s">
        <v>169</v>
      </c>
      <c r="B20" s="192"/>
      <c r="C20" s="192"/>
      <c r="D20" s="185"/>
      <c r="E20" s="193" t="s">
        <v>172</v>
      </c>
      <c r="F20" s="194"/>
      <c r="G20" s="194"/>
      <c r="H20" s="195"/>
      <c r="I20" s="54">
        <v>42369</v>
      </c>
      <c r="J20" s="55" t="s">
        <v>6</v>
      </c>
      <c r="K20" s="55" t="s">
        <v>6</v>
      </c>
      <c r="L20" s="55" t="s">
        <v>6</v>
      </c>
      <c r="M20" s="55" t="s">
        <v>6</v>
      </c>
      <c r="N20" s="55" t="s">
        <v>6</v>
      </c>
      <c r="O20" s="55" t="s">
        <v>6</v>
      </c>
      <c r="P20" s="57"/>
      <c r="Q20" s="57"/>
      <c r="R20" s="57"/>
      <c r="S20" s="32" t="s">
        <v>68</v>
      </c>
      <c r="T20" s="57"/>
      <c r="U20" s="57"/>
      <c r="V20" s="57"/>
      <c r="W20" s="112"/>
      <c r="X20" s="121"/>
      <c r="Y20" s="121"/>
      <c r="Z20" s="121"/>
      <c r="AA20" s="121"/>
    </row>
    <row r="21" spans="1:27" s="11" customFormat="1" ht="190.5" customHeight="1" x14ac:dyDescent="0.2">
      <c r="A21" s="213" t="s">
        <v>13</v>
      </c>
      <c r="B21" s="213"/>
      <c r="C21" s="213"/>
      <c r="D21" s="28"/>
      <c r="E21" s="26" t="s">
        <v>95</v>
      </c>
      <c r="F21" s="196" t="s">
        <v>5</v>
      </c>
      <c r="G21" s="26" t="s">
        <v>10</v>
      </c>
      <c r="H21" s="27">
        <v>42005</v>
      </c>
      <c r="I21" s="27">
        <v>42369</v>
      </c>
      <c r="J21" s="28" t="s">
        <v>14</v>
      </c>
      <c r="K21" s="28" t="s">
        <v>6</v>
      </c>
      <c r="L21" s="93">
        <f>M21</f>
        <v>10736000</v>
      </c>
      <c r="M21" s="88">
        <v>10736000</v>
      </c>
      <c r="N21" s="88">
        <v>0</v>
      </c>
      <c r="O21" s="88">
        <v>0</v>
      </c>
      <c r="P21" s="29"/>
      <c r="Q21" s="29"/>
      <c r="R21" s="29"/>
      <c r="S21" s="32" t="s">
        <v>68</v>
      </c>
      <c r="T21" s="29"/>
      <c r="U21" s="29"/>
      <c r="V21" s="29"/>
      <c r="W21" s="110"/>
      <c r="X21" s="119"/>
      <c r="Y21" s="119"/>
      <c r="Z21" s="119"/>
      <c r="AA21" s="119"/>
    </row>
    <row r="22" spans="1:27" s="11" customFormat="1" ht="188.25" customHeight="1" x14ac:dyDescent="0.2">
      <c r="A22" s="304" t="s">
        <v>137</v>
      </c>
      <c r="B22" s="305"/>
      <c r="C22" s="306"/>
      <c r="D22" s="28"/>
      <c r="E22" s="142" t="s">
        <v>156</v>
      </c>
      <c r="F22" s="198"/>
      <c r="G22" s="167" t="s">
        <v>12</v>
      </c>
      <c r="H22" s="27">
        <v>42005</v>
      </c>
      <c r="I22" s="27">
        <v>42369</v>
      </c>
      <c r="J22" s="28" t="s">
        <v>6</v>
      </c>
      <c r="K22" s="28" t="s">
        <v>6</v>
      </c>
      <c r="L22" s="93">
        <v>10736000</v>
      </c>
      <c r="M22" s="88">
        <v>10736000</v>
      </c>
      <c r="N22" s="88">
        <v>0</v>
      </c>
      <c r="O22" s="88">
        <v>0</v>
      </c>
      <c r="P22" s="29"/>
      <c r="Q22" s="29"/>
      <c r="R22" s="29"/>
      <c r="S22" s="32" t="s">
        <v>68</v>
      </c>
      <c r="T22" s="29"/>
      <c r="U22" s="29"/>
      <c r="V22" s="29"/>
      <c r="W22" s="110"/>
      <c r="X22" s="119"/>
      <c r="Y22" s="119"/>
      <c r="Z22" s="119"/>
      <c r="AA22" s="119"/>
    </row>
    <row r="23" spans="1:27" s="11" customFormat="1" ht="55.5" customHeight="1" x14ac:dyDescent="0.2">
      <c r="A23" s="307" t="s">
        <v>173</v>
      </c>
      <c r="B23" s="307"/>
      <c r="C23" s="307"/>
      <c r="D23" s="58">
        <v>0</v>
      </c>
      <c r="E23" s="208" t="s">
        <v>136</v>
      </c>
      <c r="F23" s="209"/>
      <c r="G23" s="209"/>
      <c r="H23" s="210"/>
      <c r="I23" s="54">
        <v>42369</v>
      </c>
      <c r="J23" s="58" t="s">
        <v>6</v>
      </c>
      <c r="K23" s="58" t="s">
        <v>6</v>
      </c>
      <c r="L23" s="58" t="s">
        <v>6</v>
      </c>
      <c r="M23" s="58" t="s">
        <v>6</v>
      </c>
      <c r="N23" s="58" t="s">
        <v>6</v>
      </c>
      <c r="O23" s="58" t="s">
        <v>6</v>
      </c>
      <c r="P23" s="59"/>
      <c r="Q23" s="59"/>
      <c r="R23" s="59"/>
      <c r="S23" s="32" t="s">
        <v>68</v>
      </c>
      <c r="T23" s="59"/>
      <c r="U23" s="59"/>
      <c r="V23" s="59"/>
      <c r="W23" s="113"/>
      <c r="X23" s="122"/>
      <c r="Y23" s="122"/>
      <c r="Z23" s="122"/>
      <c r="AA23" s="122"/>
    </row>
    <row r="24" spans="1:27" s="11" customFormat="1" ht="124.5" customHeight="1" x14ac:dyDescent="0.2">
      <c r="A24" s="308" t="s">
        <v>134</v>
      </c>
      <c r="B24" s="309"/>
      <c r="C24" s="310"/>
      <c r="D24" s="171"/>
      <c r="E24" s="172" t="s">
        <v>105</v>
      </c>
      <c r="F24" s="211" t="s">
        <v>5</v>
      </c>
      <c r="G24" s="211" t="s">
        <v>83</v>
      </c>
      <c r="H24" s="135">
        <v>42005</v>
      </c>
      <c r="I24" s="135">
        <v>42369</v>
      </c>
      <c r="J24" s="136" t="s">
        <v>15</v>
      </c>
      <c r="K24" s="28" t="s">
        <v>6</v>
      </c>
      <c r="L24" s="93">
        <v>0</v>
      </c>
      <c r="M24" s="89">
        <v>0</v>
      </c>
      <c r="N24" s="89">
        <v>0</v>
      </c>
      <c r="O24" s="89">
        <v>0</v>
      </c>
      <c r="P24" s="29"/>
      <c r="Q24" s="29"/>
      <c r="R24" s="29"/>
      <c r="S24" s="32" t="s">
        <v>68</v>
      </c>
      <c r="T24" s="29"/>
      <c r="U24" s="29"/>
      <c r="V24" s="29"/>
      <c r="W24" s="110"/>
      <c r="X24" s="119"/>
      <c r="Y24" s="119"/>
      <c r="Z24" s="119"/>
      <c r="AA24" s="119"/>
    </row>
    <row r="25" spans="1:27" s="11" customFormat="1" ht="180" x14ac:dyDescent="0.2">
      <c r="A25" s="202" t="s">
        <v>157</v>
      </c>
      <c r="B25" s="203"/>
      <c r="C25" s="204"/>
      <c r="D25" s="171"/>
      <c r="E25" s="173" t="s">
        <v>156</v>
      </c>
      <c r="F25" s="212"/>
      <c r="G25" s="212"/>
      <c r="H25" s="135">
        <v>42005</v>
      </c>
      <c r="I25" s="135">
        <v>42369</v>
      </c>
      <c r="J25" s="174" t="s">
        <v>6</v>
      </c>
      <c r="K25" s="174" t="s">
        <v>6</v>
      </c>
      <c r="L25" s="174" t="s">
        <v>6</v>
      </c>
      <c r="M25" s="174" t="s">
        <v>6</v>
      </c>
      <c r="N25" s="174" t="s">
        <v>6</v>
      </c>
      <c r="O25" s="174" t="s">
        <v>6</v>
      </c>
      <c r="P25" s="29"/>
      <c r="Q25" s="29"/>
      <c r="R25" s="29"/>
      <c r="S25" s="32" t="s">
        <v>68</v>
      </c>
      <c r="T25" s="29"/>
      <c r="U25" s="29"/>
      <c r="V25" s="29"/>
      <c r="W25" s="110"/>
      <c r="X25" s="119"/>
      <c r="Y25" s="119"/>
      <c r="Z25" s="119"/>
      <c r="AA25" s="119"/>
    </row>
    <row r="26" spans="1:27" s="11" customFormat="1" ht="32.25" customHeight="1" x14ac:dyDescent="0.2">
      <c r="A26" s="205" t="s">
        <v>132</v>
      </c>
      <c r="B26" s="206"/>
      <c r="C26" s="207"/>
      <c r="D26" s="170"/>
      <c r="E26" s="208" t="s">
        <v>98</v>
      </c>
      <c r="F26" s="209"/>
      <c r="G26" s="209"/>
      <c r="H26" s="210"/>
      <c r="I26" s="54">
        <v>42369</v>
      </c>
      <c r="J26" s="174" t="s">
        <v>6</v>
      </c>
      <c r="K26" s="175" t="s">
        <v>6</v>
      </c>
      <c r="L26" s="175" t="s">
        <v>6</v>
      </c>
      <c r="M26" s="175" t="s">
        <v>6</v>
      </c>
      <c r="N26" s="175" t="s">
        <v>6</v>
      </c>
      <c r="O26" s="175" t="s">
        <v>6</v>
      </c>
      <c r="P26" s="59"/>
      <c r="Q26" s="59"/>
      <c r="R26" s="59"/>
      <c r="S26" s="57" t="s">
        <v>68</v>
      </c>
      <c r="T26" s="59"/>
      <c r="U26" s="59"/>
      <c r="V26" s="59"/>
      <c r="W26" s="113"/>
      <c r="X26" s="122"/>
      <c r="Y26" s="122"/>
      <c r="Z26" s="122"/>
      <c r="AA26" s="122"/>
    </row>
    <row r="27" spans="1:27" s="11" customFormat="1" ht="131.25" customHeight="1" x14ac:dyDescent="0.2">
      <c r="A27" s="199" t="s">
        <v>135</v>
      </c>
      <c r="B27" s="200"/>
      <c r="C27" s="201"/>
      <c r="D27" s="171"/>
      <c r="E27" s="169" t="s">
        <v>105</v>
      </c>
      <c r="F27" s="211" t="s">
        <v>5</v>
      </c>
      <c r="G27" s="211" t="s">
        <v>83</v>
      </c>
      <c r="H27" s="135">
        <v>42005</v>
      </c>
      <c r="I27" s="135">
        <v>42369</v>
      </c>
      <c r="J27" s="136" t="s">
        <v>16</v>
      </c>
      <c r="K27" s="28" t="s">
        <v>6</v>
      </c>
      <c r="L27" s="93">
        <v>0</v>
      </c>
      <c r="M27" s="89">
        <v>0</v>
      </c>
      <c r="N27" s="89">
        <v>0</v>
      </c>
      <c r="O27" s="89">
        <v>0</v>
      </c>
      <c r="P27" s="29"/>
      <c r="Q27" s="29"/>
      <c r="R27" s="29"/>
      <c r="S27" s="32" t="s">
        <v>68</v>
      </c>
      <c r="T27" s="29"/>
      <c r="U27" s="29"/>
      <c r="V27" s="29"/>
      <c r="W27" s="110"/>
      <c r="X27" s="119"/>
      <c r="Y27" s="119"/>
      <c r="Z27" s="119"/>
      <c r="AA27" s="119"/>
    </row>
    <row r="28" spans="1:27" s="11" customFormat="1" ht="192.75" customHeight="1" x14ac:dyDescent="0.2">
      <c r="A28" s="202" t="s">
        <v>158</v>
      </c>
      <c r="B28" s="203"/>
      <c r="C28" s="204"/>
      <c r="D28" s="171"/>
      <c r="E28" s="169" t="s">
        <v>156</v>
      </c>
      <c r="F28" s="212"/>
      <c r="G28" s="212"/>
      <c r="H28" s="135">
        <v>42005</v>
      </c>
      <c r="I28" s="135">
        <v>42369</v>
      </c>
      <c r="J28" s="174" t="s">
        <v>6</v>
      </c>
      <c r="K28" s="174" t="s">
        <v>6</v>
      </c>
      <c r="L28" s="174" t="s">
        <v>6</v>
      </c>
      <c r="M28" s="174" t="s">
        <v>6</v>
      </c>
      <c r="N28" s="174" t="s">
        <v>6</v>
      </c>
      <c r="O28" s="174" t="s">
        <v>6</v>
      </c>
      <c r="P28" s="29"/>
      <c r="Q28" s="29"/>
      <c r="R28" s="29"/>
      <c r="S28" s="32" t="s">
        <v>68</v>
      </c>
      <c r="T28" s="29"/>
      <c r="U28" s="29"/>
      <c r="V28" s="29"/>
      <c r="W28" s="110"/>
      <c r="X28" s="119"/>
      <c r="Y28" s="119"/>
      <c r="Z28" s="119"/>
      <c r="AA28" s="119"/>
    </row>
    <row r="29" spans="1:27" s="11" customFormat="1" ht="29.25" customHeight="1" x14ac:dyDescent="0.2">
      <c r="A29" s="307" t="s">
        <v>174</v>
      </c>
      <c r="B29" s="307"/>
      <c r="C29" s="307"/>
      <c r="D29" s="61"/>
      <c r="E29" s="208" t="s">
        <v>99</v>
      </c>
      <c r="F29" s="209"/>
      <c r="G29" s="209"/>
      <c r="H29" s="210"/>
      <c r="I29" s="62">
        <v>42369</v>
      </c>
      <c r="J29" s="175" t="s">
        <v>6</v>
      </c>
      <c r="K29" s="175" t="s">
        <v>6</v>
      </c>
      <c r="L29" s="175" t="s">
        <v>6</v>
      </c>
      <c r="M29" s="175" t="s">
        <v>6</v>
      </c>
      <c r="N29" s="175" t="s">
        <v>6</v>
      </c>
      <c r="O29" s="175" t="s">
        <v>6</v>
      </c>
      <c r="P29" s="59"/>
      <c r="Q29" s="59"/>
      <c r="R29" s="59"/>
      <c r="S29" s="57" t="s">
        <v>68</v>
      </c>
      <c r="T29" s="59"/>
      <c r="U29" s="59"/>
      <c r="V29" s="59"/>
      <c r="W29" s="113"/>
      <c r="X29" s="122"/>
      <c r="Y29" s="122"/>
      <c r="Z29" s="122"/>
      <c r="AA29" s="122"/>
    </row>
    <row r="30" spans="1:27" s="11" customFormat="1" ht="129.75" customHeight="1" x14ac:dyDescent="0.2">
      <c r="A30" s="315" t="s">
        <v>138</v>
      </c>
      <c r="B30" s="316"/>
      <c r="C30" s="317"/>
      <c r="D30" s="321"/>
      <c r="E30" s="211" t="s">
        <v>145</v>
      </c>
      <c r="F30" s="211" t="s">
        <v>144</v>
      </c>
      <c r="G30" s="211" t="s">
        <v>83</v>
      </c>
      <c r="H30" s="135">
        <v>42005</v>
      </c>
      <c r="I30" s="135">
        <v>42369</v>
      </c>
      <c r="J30" s="136" t="s">
        <v>16</v>
      </c>
      <c r="K30" s="28" t="s">
        <v>6</v>
      </c>
      <c r="L30" s="176">
        <f t="shared" ref="L30:L35" si="2">M30</f>
        <v>54000</v>
      </c>
      <c r="M30" s="89">
        <v>54000</v>
      </c>
      <c r="N30" s="89">
        <v>0</v>
      </c>
      <c r="O30" s="89">
        <v>0</v>
      </c>
      <c r="P30" s="29"/>
      <c r="Q30" s="29"/>
      <c r="R30" s="29"/>
      <c r="S30" s="32" t="s">
        <v>68</v>
      </c>
      <c r="T30" s="29"/>
      <c r="U30" s="29"/>
      <c r="V30" s="29"/>
      <c r="W30" s="110"/>
      <c r="X30" s="119"/>
      <c r="Y30" s="119"/>
      <c r="Z30" s="119"/>
      <c r="AA30" s="119"/>
    </row>
    <row r="31" spans="1:27" s="11" customFormat="1" ht="136.5" customHeight="1" x14ac:dyDescent="0.2">
      <c r="A31" s="318"/>
      <c r="B31" s="319"/>
      <c r="C31" s="320"/>
      <c r="D31" s="322"/>
      <c r="E31" s="212"/>
      <c r="F31" s="212"/>
      <c r="G31" s="212"/>
      <c r="H31" s="135">
        <v>42005</v>
      </c>
      <c r="I31" s="135">
        <v>42369</v>
      </c>
      <c r="J31" s="136" t="s">
        <v>16</v>
      </c>
      <c r="K31" s="28" t="s">
        <v>6</v>
      </c>
      <c r="L31" s="176">
        <f t="shared" si="2"/>
        <v>20000</v>
      </c>
      <c r="M31" s="89">
        <v>20000</v>
      </c>
      <c r="N31" s="89">
        <v>0</v>
      </c>
      <c r="O31" s="89">
        <v>0</v>
      </c>
      <c r="P31" s="29"/>
      <c r="Q31" s="29"/>
      <c r="R31" s="29"/>
      <c r="S31" s="32" t="s">
        <v>68</v>
      </c>
      <c r="T31" s="29"/>
      <c r="U31" s="29"/>
      <c r="V31" s="29"/>
      <c r="W31" s="110"/>
      <c r="X31" s="119"/>
      <c r="Y31" s="119"/>
      <c r="Z31" s="119"/>
      <c r="AA31" s="119"/>
    </row>
    <row r="32" spans="1:27" s="11" customFormat="1" ht="155.25" customHeight="1" x14ac:dyDescent="0.2">
      <c r="A32" s="324" t="s">
        <v>159</v>
      </c>
      <c r="B32" s="325"/>
      <c r="C32" s="326"/>
      <c r="D32" s="321"/>
      <c r="E32" s="172" t="s">
        <v>160</v>
      </c>
      <c r="F32" s="105" t="s">
        <v>162</v>
      </c>
      <c r="G32" s="211" t="s">
        <v>83</v>
      </c>
      <c r="H32" s="135">
        <v>42005</v>
      </c>
      <c r="I32" s="135">
        <v>42369</v>
      </c>
      <c r="J32" s="136" t="s">
        <v>16</v>
      </c>
      <c r="K32" s="28" t="s">
        <v>6</v>
      </c>
      <c r="L32" s="176">
        <f t="shared" si="2"/>
        <v>34000</v>
      </c>
      <c r="M32" s="89">
        <v>34000</v>
      </c>
      <c r="N32" s="89">
        <v>0</v>
      </c>
      <c r="O32" s="89">
        <v>0</v>
      </c>
      <c r="P32" s="29"/>
      <c r="Q32" s="29"/>
      <c r="R32" s="29"/>
      <c r="S32" s="32" t="s">
        <v>68</v>
      </c>
      <c r="T32" s="29"/>
      <c r="U32" s="29"/>
      <c r="V32" s="29"/>
      <c r="W32" s="110"/>
      <c r="X32" s="119"/>
      <c r="Y32" s="119"/>
      <c r="Z32" s="119"/>
      <c r="AA32" s="119"/>
    </row>
    <row r="33" spans="1:28" s="11" customFormat="1" ht="112.5" x14ac:dyDescent="0.2">
      <c r="A33" s="327"/>
      <c r="B33" s="328"/>
      <c r="C33" s="329"/>
      <c r="D33" s="333"/>
      <c r="E33" s="173" t="s">
        <v>161</v>
      </c>
      <c r="F33" s="105" t="s">
        <v>163</v>
      </c>
      <c r="G33" s="323"/>
      <c r="H33" s="135">
        <v>42005</v>
      </c>
      <c r="I33" s="135">
        <v>42369</v>
      </c>
      <c r="J33" s="136" t="s">
        <v>15</v>
      </c>
      <c r="K33" s="28" t="s">
        <v>6</v>
      </c>
      <c r="L33" s="176">
        <f t="shared" si="2"/>
        <v>480000</v>
      </c>
      <c r="M33" s="89">
        <f>M34+M35</f>
        <v>480000</v>
      </c>
      <c r="N33" s="89">
        <v>0</v>
      </c>
      <c r="O33" s="89">
        <v>0</v>
      </c>
      <c r="P33" s="29"/>
      <c r="Q33" s="29"/>
      <c r="R33" s="29"/>
      <c r="S33" s="32" t="s">
        <v>68</v>
      </c>
      <c r="T33" s="29"/>
      <c r="U33" s="29"/>
      <c r="V33" s="29"/>
      <c r="W33" s="110"/>
      <c r="X33" s="119"/>
      <c r="Y33" s="119"/>
      <c r="Z33" s="119"/>
      <c r="AA33" s="119"/>
    </row>
    <row r="34" spans="1:28" s="11" customFormat="1" ht="155.25" customHeight="1" x14ac:dyDescent="0.2">
      <c r="A34" s="327"/>
      <c r="B34" s="328"/>
      <c r="C34" s="329"/>
      <c r="D34" s="333"/>
      <c r="E34" s="172" t="s">
        <v>160</v>
      </c>
      <c r="F34" s="105" t="s">
        <v>162</v>
      </c>
      <c r="G34" s="323"/>
      <c r="H34" s="135">
        <v>42005</v>
      </c>
      <c r="I34" s="135">
        <v>42369</v>
      </c>
      <c r="J34" s="136" t="s">
        <v>15</v>
      </c>
      <c r="K34" s="28" t="s">
        <v>6</v>
      </c>
      <c r="L34" s="176">
        <f t="shared" si="2"/>
        <v>300000</v>
      </c>
      <c r="M34" s="89">
        <v>300000</v>
      </c>
      <c r="N34" s="89">
        <v>0</v>
      </c>
      <c r="O34" s="89">
        <v>0</v>
      </c>
      <c r="P34" s="29"/>
      <c r="Q34" s="29"/>
      <c r="R34" s="29"/>
      <c r="S34" s="32" t="s">
        <v>68</v>
      </c>
      <c r="T34" s="29"/>
      <c r="U34" s="29"/>
      <c r="V34" s="29"/>
      <c r="W34" s="110"/>
      <c r="X34" s="119"/>
      <c r="Y34" s="119"/>
      <c r="Z34" s="119"/>
      <c r="AA34" s="119"/>
    </row>
    <row r="35" spans="1:28" s="11" customFormat="1" ht="112.5" x14ac:dyDescent="0.2">
      <c r="A35" s="330"/>
      <c r="B35" s="331"/>
      <c r="C35" s="332"/>
      <c r="D35" s="322"/>
      <c r="E35" s="173" t="s">
        <v>161</v>
      </c>
      <c r="F35" s="105" t="s">
        <v>163</v>
      </c>
      <c r="G35" s="212"/>
      <c r="H35" s="135">
        <v>42005</v>
      </c>
      <c r="I35" s="135">
        <v>42369</v>
      </c>
      <c r="J35" s="136" t="s">
        <v>15</v>
      </c>
      <c r="K35" s="28" t="s">
        <v>6</v>
      </c>
      <c r="L35" s="176">
        <f t="shared" si="2"/>
        <v>180000</v>
      </c>
      <c r="M35" s="89">
        <v>180000</v>
      </c>
      <c r="N35" s="89">
        <v>0</v>
      </c>
      <c r="O35" s="89">
        <v>0</v>
      </c>
      <c r="P35" s="29"/>
      <c r="Q35" s="29"/>
      <c r="R35" s="29"/>
      <c r="S35" s="32" t="s">
        <v>68</v>
      </c>
      <c r="T35" s="29"/>
      <c r="U35" s="29"/>
      <c r="V35" s="29"/>
      <c r="W35" s="110"/>
      <c r="X35" s="119"/>
      <c r="Y35" s="119"/>
      <c r="Z35" s="119"/>
      <c r="AA35" s="119"/>
    </row>
    <row r="36" spans="1:28" s="11" customFormat="1" ht="29.25" customHeight="1" x14ac:dyDescent="0.2">
      <c r="A36" s="307" t="s">
        <v>175</v>
      </c>
      <c r="B36" s="307"/>
      <c r="C36" s="307"/>
      <c r="D36" s="59">
        <v>0</v>
      </c>
      <c r="E36" s="208" t="s">
        <v>99</v>
      </c>
      <c r="F36" s="209"/>
      <c r="G36" s="209"/>
      <c r="H36" s="210"/>
      <c r="I36" s="62">
        <v>42369</v>
      </c>
      <c r="J36" s="60" t="s">
        <v>6</v>
      </c>
      <c r="K36" s="60" t="s">
        <v>6</v>
      </c>
      <c r="L36" s="60" t="s">
        <v>6</v>
      </c>
      <c r="M36" s="60" t="s">
        <v>6</v>
      </c>
      <c r="N36" s="60" t="s">
        <v>6</v>
      </c>
      <c r="O36" s="60" t="s">
        <v>6</v>
      </c>
      <c r="P36" s="59"/>
      <c r="Q36" s="59"/>
      <c r="R36" s="59"/>
      <c r="S36" s="57" t="s">
        <v>68</v>
      </c>
      <c r="T36" s="59"/>
      <c r="U36" s="59"/>
      <c r="V36" s="59"/>
      <c r="W36" s="113"/>
      <c r="X36" s="122"/>
      <c r="Y36" s="122"/>
      <c r="Z36" s="122"/>
      <c r="AA36" s="122"/>
    </row>
    <row r="37" spans="1:28" s="10" customFormat="1" ht="35.25" customHeight="1" x14ac:dyDescent="0.2">
      <c r="A37" s="311" t="s">
        <v>17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3"/>
      <c r="X37" s="125"/>
      <c r="Y37" s="125"/>
      <c r="Z37" s="125"/>
      <c r="AA37" s="125"/>
      <c r="AB37" s="125"/>
    </row>
    <row r="38" spans="1:28" s="11" customFormat="1" ht="157.5" x14ac:dyDescent="0.3">
      <c r="A38" s="213" t="s">
        <v>18</v>
      </c>
      <c r="B38" s="213"/>
      <c r="C38" s="213"/>
      <c r="D38" s="25"/>
      <c r="E38" s="26" t="s">
        <v>105</v>
      </c>
      <c r="F38" s="26" t="s">
        <v>5</v>
      </c>
      <c r="G38" s="26" t="s">
        <v>91</v>
      </c>
      <c r="H38" s="27">
        <v>42005</v>
      </c>
      <c r="I38" s="27">
        <v>43100</v>
      </c>
      <c r="J38" s="26" t="s">
        <v>19</v>
      </c>
      <c r="K38" s="28" t="s">
        <v>6</v>
      </c>
      <c r="L38" s="87">
        <f>M38+N38+O38</f>
        <v>105578419.69</v>
      </c>
      <c r="M38" s="35">
        <f>SUM(M39:M45)</f>
        <v>32703391.690000005</v>
      </c>
      <c r="N38" s="35">
        <f>SUM(N39:N45)</f>
        <v>36437514</v>
      </c>
      <c r="O38" s="35">
        <f>SUM(O39:O45)</f>
        <v>36437514</v>
      </c>
      <c r="P38" s="36" t="s">
        <v>68</v>
      </c>
      <c r="Q38" s="36" t="s">
        <v>68</v>
      </c>
      <c r="R38" s="36" t="s">
        <v>68</v>
      </c>
      <c r="S38" s="36" t="s">
        <v>68</v>
      </c>
      <c r="T38" s="36" t="s">
        <v>68</v>
      </c>
      <c r="U38" s="36" t="s">
        <v>68</v>
      </c>
      <c r="V38" s="36" t="s">
        <v>68</v>
      </c>
      <c r="W38" s="114" t="s">
        <v>68</v>
      </c>
      <c r="X38" s="114" t="s">
        <v>68</v>
      </c>
      <c r="Y38" s="114" t="s">
        <v>68</v>
      </c>
      <c r="Z38" s="36" t="s">
        <v>68</v>
      </c>
      <c r="AA38" s="36" t="s">
        <v>68</v>
      </c>
    </row>
    <row r="39" spans="1:28" ht="136.5" customHeight="1" x14ac:dyDescent="0.35">
      <c r="A39" s="191" t="s">
        <v>88</v>
      </c>
      <c r="B39" s="191"/>
      <c r="C39" s="191"/>
      <c r="D39" s="30"/>
      <c r="E39" s="196" t="s">
        <v>156</v>
      </c>
      <c r="F39" s="26" t="s">
        <v>73</v>
      </c>
      <c r="G39" s="26" t="s">
        <v>100</v>
      </c>
      <c r="H39" s="27">
        <v>42005</v>
      </c>
      <c r="I39" s="27">
        <v>43100</v>
      </c>
      <c r="J39" s="26" t="s">
        <v>6</v>
      </c>
      <c r="K39" s="26" t="s">
        <v>130</v>
      </c>
      <c r="L39" s="87">
        <f t="shared" ref="L39:L41" si="3">M39+N39+O39</f>
        <v>500000</v>
      </c>
      <c r="M39" s="37">
        <v>500000</v>
      </c>
      <c r="N39" s="39">
        <v>0</v>
      </c>
      <c r="O39" s="39">
        <v>0</v>
      </c>
      <c r="P39" s="38" t="s">
        <v>68</v>
      </c>
      <c r="Q39" s="38" t="s">
        <v>68</v>
      </c>
      <c r="R39" s="38" t="s">
        <v>68</v>
      </c>
      <c r="S39" s="38" t="s">
        <v>68</v>
      </c>
      <c r="T39" s="38" t="s">
        <v>68</v>
      </c>
      <c r="U39" s="38" t="s">
        <v>68</v>
      </c>
      <c r="V39" s="38" t="s">
        <v>68</v>
      </c>
      <c r="W39" s="115" t="s">
        <v>68</v>
      </c>
      <c r="X39" s="115" t="s">
        <v>68</v>
      </c>
      <c r="Y39" s="115" t="s">
        <v>68</v>
      </c>
      <c r="Z39" s="38" t="s">
        <v>68</v>
      </c>
      <c r="AA39" s="38" t="s">
        <v>68</v>
      </c>
    </row>
    <row r="40" spans="1:28" ht="174" customHeight="1" x14ac:dyDescent="0.35">
      <c r="A40" s="191" t="s">
        <v>88</v>
      </c>
      <c r="B40" s="191"/>
      <c r="C40" s="191"/>
      <c r="D40" s="30"/>
      <c r="E40" s="197"/>
      <c r="F40" s="26" t="s">
        <v>74</v>
      </c>
      <c r="G40" s="26" t="s">
        <v>146</v>
      </c>
      <c r="H40" s="27">
        <v>42005</v>
      </c>
      <c r="I40" s="27">
        <v>43100</v>
      </c>
      <c r="J40" s="26" t="s">
        <v>6</v>
      </c>
      <c r="K40" s="132" t="s">
        <v>130</v>
      </c>
      <c r="L40" s="87">
        <f t="shared" si="3"/>
        <v>54627434.829999998</v>
      </c>
      <c r="M40" s="37">
        <f>14303085+4261712.99+0.84</f>
        <v>18564798.830000002</v>
      </c>
      <c r="N40" s="37">
        <v>18031318</v>
      </c>
      <c r="O40" s="37">
        <v>18031318</v>
      </c>
      <c r="P40" s="38" t="s">
        <v>68</v>
      </c>
      <c r="Q40" s="38" t="s">
        <v>68</v>
      </c>
      <c r="R40" s="38" t="s">
        <v>68</v>
      </c>
      <c r="S40" s="38" t="s">
        <v>68</v>
      </c>
      <c r="T40" s="38" t="s">
        <v>68</v>
      </c>
      <c r="U40" s="38" t="s">
        <v>68</v>
      </c>
      <c r="V40" s="38" t="s">
        <v>68</v>
      </c>
      <c r="W40" s="115" t="s">
        <v>68</v>
      </c>
      <c r="X40" s="115" t="s">
        <v>68</v>
      </c>
      <c r="Y40" s="115" t="s">
        <v>68</v>
      </c>
      <c r="Z40" s="38" t="s">
        <v>68</v>
      </c>
      <c r="AA40" s="38" t="s">
        <v>68</v>
      </c>
    </row>
    <row r="41" spans="1:28" ht="136.5" customHeight="1" x14ac:dyDescent="0.35">
      <c r="A41" s="314" t="s">
        <v>88</v>
      </c>
      <c r="B41" s="314"/>
      <c r="C41" s="314"/>
      <c r="D41" s="69"/>
      <c r="E41" s="197"/>
      <c r="F41" s="41" t="s">
        <v>78</v>
      </c>
      <c r="G41" s="41" t="s">
        <v>147</v>
      </c>
      <c r="H41" s="70">
        <v>42005</v>
      </c>
      <c r="I41" s="70">
        <v>43100</v>
      </c>
      <c r="J41" s="41" t="s">
        <v>6</v>
      </c>
      <c r="K41" s="132" t="s">
        <v>130</v>
      </c>
      <c r="L41" s="87">
        <f t="shared" si="3"/>
        <v>10299931.85</v>
      </c>
      <c r="M41" s="71">
        <f>3187248-179072.15</f>
        <v>3008175.85</v>
      </c>
      <c r="N41" s="71">
        <v>3645878</v>
      </c>
      <c r="O41" s="96">
        <v>3645878</v>
      </c>
      <c r="P41" s="72" t="s">
        <v>68</v>
      </c>
      <c r="Q41" s="72" t="s">
        <v>68</v>
      </c>
      <c r="R41" s="72" t="s">
        <v>68</v>
      </c>
      <c r="S41" s="72" t="s">
        <v>68</v>
      </c>
      <c r="T41" s="38" t="s">
        <v>68</v>
      </c>
      <c r="U41" s="38" t="s">
        <v>68</v>
      </c>
      <c r="V41" s="38" t="s">
        <v>68</v>
      </c>
      <c r="W41" s="115" t="s">
        <v>68</v>
      </c>
      <c r="X41" s="115" t="s">
        <v>68</v>
      </c>
      <c r="Y41" s="115" t="s">
        <v>68</v>
      </c>
      <c r="Z41" s="38" t="s">
        <v>68</v>
      </c>
      <c r="AA41" s="38" t="s">
        <v>68</v>
      </c>
    </row>
    <row r="42" spans="1:28" ht="40.5" customHeight="1" x14ac:dyDescent="0.35">
      <c r="A42" s="77"/>
      <c r="B42" s="77"/>
      <c r="C42" s="77"/>
      <c r="D42" s="77"/>
      <c r="E42" s="53"/>
      <c r="F42" s="53"/>
      <c r="G42" s="53"/>
      <c r="H42" s="78"/>
      <c r="I42" s="78"/>
      <c r="J42" s="53"/>
      <c r="K42" s="53"/>
      <c r="L42" s="91"/>
      <c r="M42" s="79"/>
      <c r="N42" s="79"/>
      <c r="O42" s="79"/>
      <c r="P42" s="80"/>
      <c r="Q42" s="80"/>
      <c r="R42" s="80"/>
      <c r="S42" s="80"/>
      <c r="T42" s="45"/>
      <c r="U42" s="45"/>
      <c r="V42" s="45"/>
      <c r="W42" s="45"/>
      <c r="X42" s="123"/>
      <c r="Y42" s="123"/>
      <c r="Z42" s="123"/>
      <c r="AA42" s="123"/>
      <c r="AB42" s="123"/>
    </row>
    <row r="43" spans="1:28" ht="163.5" customHeight="1" x14ac:dyDescent="0.35">
      <c r="A43" s="216" t="s">
        <v>88</v>
      </c>
      <c r="B43" s="216"/>
      <c r="C43" s="216"/>
      <c r="D43" s="73"/>
      <c r="E43" s="196" t="s">
        <v>156</v>
      </c>
      <c r="F43" s="68" t="s">
        <v>75</v>
      </c>
      <c r="G43" s="68" t="s">
        <v>148</v>
      </c>
      <c r="H43" s="74">
        <v>42005</v>
      </c>
      <c r="I43" s="74">
        <v>43100</v>
      </c>
      <c r="J43" s="68" t="s">
        <v>6</v>
      </c>
      <c r="K43" s="132" t="s">
        <v>130</v>
      </c>
      <c r="L43" s="92">
        <f>M43+N43+O43</f>
        <v>8740180</v>
      </c>
      <c r="M43" s="75">
        <v>2505060</v>
      </c>
      <c r="N43" s="75">
        <v>3117560</v>
      </c>
      <c r="O43" s="97">
        <v>3117560</v>
      </c>
      <c r="P43" s="76" t="s">
        <v>68</v>
      </c>
      <c r="Q43" s="76" t="s">
        <v>68</v>
      </c>
      <c r="R43" s="76" t="s">
        <v>68</v>
      </c>
      <c r="S43" s="76" t="s">
        <v>68</v>
      </c>
      <c r="T43" s="38" t="s">
        <v>68</v>
      </c>
      <c r="U43" s="38" t="s">
        <v>68</v>
      </c>
      <c r="V43" s="38" t="s">
        <v>68</v>
      </c>
      <c r="W43" s="115" t="s">
        <v>68</v>
      </c>
      <c r="X43" s="115" t="s">
        <v>68</v>
      </c>
      <c r="Y43" s="115" t="s">
        <v>68</v>
      </c>
      <c r="Z43" s="115" t="s">
        <v>68</v>
      </c>
      <c r="AA43" s="38" t="s">
        <v>68</v>
      </c>
    </row>
    <row r="44" spans="1:28" ht="162.75" customHeight="1" x14ac:dyDescent="0.35">
      <c r="A44" s="191" t="s">
        <v>88</v>
      </c>
      <c r="B44" s="191"/>
      <c r="C44" s="191"/>
      <c r="D44" s="30"/>
      <c r="E44" s="197"/>
      <c r="F44" s="26" t="s">
        <v>76</v>
      </c>
      <c r="G44" s="26" t="s">
        <v>149</v>
      </c>
      <c r="H44" s="27">
        <v>42005</v>
      </c>
      <c r="I44" s="27">
        <v>43100</v>
      </c>
      <c r="J44" s="26" t="s">
        <v>6</v>
      </c>
      <c r="K44" s="132" t="s">
        <v>130</v>
      </c>
      <c r="L44" s="137">
        <f t="shared" ref="L44:L45" si="4">M44+N44+O44</f>
        <v>12084991.189999999</v>
      </c>
      <c r="M44" s="37">
        <f>3770789-180647.81</f>
        <v>3590141.19</v>
      </c>
      <c r="N44" s="37">
        <v>4247425</v>
      </c>
      <c r="O44" s="37">
        <v>4247425</v>
      </c>
      <c r="P44" s="38" t="s">
        <v>68</v>
      </c>
      <c r="Q44" s="38" t="s">
        <v>68</v>
      </c>
      <c r="R44" s="38" t="s">
        <v>68</v>
      </c>
      <c r="S44" s="38" t="s">
        <v>68</v>
      </c>
      <c r="T44" s="38" t="s">
        <v>68</v>
      </c>
      <c r="U44" s="38" t="s">
        <v>68</v>
      </c>
      <c r="V44" s="38" t="s">
        <v>68</v>
      </c>
      <c r="W44" s="115" t="s">
        <v>68</v>
      </c>
      <c r="X44" s="115" t="s">
        <v>68</v>
      </c>
      <c r="Y44" s="115" t="s">
        <v>68</v>
      </c>
      <c r="Z44" s="115" t="s">
        <v>68</v>
      </c>
      <c r="AA44" s="38" t="s">
        <v>68</v>
      </c>
    </row>
    <row r="45" spans="1:28" ht="148.5" customHeight="1" x14ac:dyDescent="0.35">
      <c r="A45" s="191" t="s">
        <v>88</v>
      </c>
      <c r="B45" s="191"/>
      <c r="C45" s="191"/>
      <c r="D45" s="30"/>
      <c r="E45" s="198"/>
      <c r="F45" s="26" t="s">
        <v>77</v>
      </c>
      <c r="G45" s="26" t="s">
        <v>20</v>
      </c>
      <c r="H45" s="27">
        <v>42005</v>
      </c>
      <c r="I45" s="27">
        <v>43100</v>
      </c>
      <c r="J45" s="26" t="s">
        <v>6</v>
      </c>
      <c r="K45" s="132" t="s">
        <v>130</v>
      </c>
      <c r="L45" s="137">
        <f t="shared" si="4"/>
        <v>19325881.82</v>
      </c>
      <c r="M45" s="37">
        <f>4912643-377427.18</f>
        <v>4535215.82</v>
      </c>
      <c r="N45" s="37">
        <v>7395333</v>
      </c>
      <c r="O45" s="37">
        <v>7395333</v>
      </c>
      <c r="P45" s="38" t="s">
        <v>68</v>
      </c>
      <c r="Q45" s="38" t="s">
        <v>68</v>
      </c>
      <c r="R45" s="38" t="s">
        <v>68</v>
      </c>
      <c r="S45" s="38" t="s">
        <v>68</v>
      </c>
      <c r="T45" s="38" t="s">
        <v>68</v>
      </c>
      <c r="U45" s="38" t="s">
        <v>68</v>
      </c>
      <c r="V45" s="38" t="s">
        <v>68</v>
      </c>
      <c r="W45" s="115" t="s">
        <v>68</v>
      </c>
      <c r="X45" s="115" t="s">
        <v>68</v>
      </c>
      <c r="Y45" s="115" t="s">
        <v>68</v>
      </c>
      <c r="Z45" s="115" t="s">
        <v>68</v>
      </c>
      <c r="AA45" s="38" t="s">
        <v>68</v>
      </c>
    </row>
    <row r="46" spans="1:28" ht="27.75" customHeight="1" x14ac:dyDescent="0.35">
      <c r="A46" s="228" t="s">
        <v>176</v>
      </c>
      <c r="B46" s="229"/>
      <c r="C46" s="230"/>
      <c r="D46" s="214"/>
      <c r="E46" s="219" t="s">
        <v>102</v>
      </c>
      <c r="F46" s="220"/>
      <c r="G46" s="220"/>
      <c r="H46" s="221"/>
      <c r="I46" s="54">
        <v>42369</v>
      </c>
      <c r="J46" s="55" t="s">
        <v>6</v>
      </c>
      <c r="K46" s="55" t="s">
        <v>6</v>
      </c>
      <c r="L46" s="55" t="s">
        <v>6</v>
      </c>
      <c r="M46" s="55" t="s">
        <v>6</v>
      </c>
      <c r="N46" s="55" t="s">
        <v>6</v>
      </c>
      <c r="O46" s="55" t="s">
        <v>6</v>
      </c>
      <c r="P46" s="82"/>
      <c r="Q46" s="82"/>
      <c r="R46" s="82"/>
      <c r="S46" s="82" t="s">
        <v>68</v>
      </c>
      <c r="T46" s="82"/>
      <c r="U46" s="82"/>
      <c r="V46" s="82"/>
      <c r="W46" s="116"/>
      <c r="X46" s="121"/>
      <c r="Y46" s="121"/>
      <c r="Z46" s="121"/>
      <c r="AA46" s="121"/>
    </row>
    <row r="47" spans="1:28" ht="27.75" customHeight="1" x14ac:dyDescent="0.35">
      <c r="A47" s="231"/>
      <c r="B47" s="232"/>
      <c r="C47" s="233"/>
      <c r="D47" s="214"/>
      <c r="E47" s="222"/>
      <c r="F47" s="223"/>
      <c r="G47" s="223"/>
      <c r="H47" s="224"/>
      <c r="I47" s="54">
        <v>42735</v>
      </c>
      <c r="J47" s="55" t="s">
        <v>6</v>
      </c>
      <c r="K47" s="55" t="s">
        <v>6</v>
      </c>
      <c r="L47" s="55" t="s">
        <v>6</v>
      </c>
      <c r="M47" s="55" t="s">
        <v>6</v>
      </c>
      <c r="N47" s="55" t="s">
        <v>6</v>
      </c>
      <c r="O47" s="55" t="s">
        <v>6</v>
      </c>
      <c r="P47" s="82"/>
      <c r="Q47" s="82"/>
      <c r="R47" s="82"/>
      <c r="S47" s="82"/>
      <c r="T47" s="82"/>
      <c r="U47" s="82"/>
      <c r="V47" s="82"/>
      <c r="W47" s="116" t="s">
        <v>68</v>
      </c>
      <c r="X47" s="121"/>
      <c r="Y47" s="121"/>
      <c r="Z47" s="121"/>
      <c r="AA47" s="121"/>
    </row>
    <row r="48" spans="1:28" ht="27.75" customHeight="1" x14ac:dyDescent="0.35">
      <c r="A48" s="234"/>
      <c r="B48" s="235"/>
      <c r="C48" s="236"/>
      <c r="D48" s="215"/>
      <c r="E48" s="225"/>
      <c r="F48" s="226"/>
      <c r="G48" s="226"/>
      <c r="H48" s="227"/>
      <c r="I48" s="54">
        <v>43100</v>
      </c>
      <c r="J48" s="55" t="s">
        <v>6</v>
      </c>
      <c r="K48" s="55" t="s">
        <v>6</v>
      </c>
      <c r="L48" s="55" t="s">
        <v>6</v>
      </c>
      <c r="M48" s="55" t="s">
        <v>6</v>
      </c>
      <c r="N48" s="55" t="s">
        <v>6</v>
      </c>
      <c r="O48" s="55" t="s">
        <v>6</v>
      </c>
      <c r="P48" s="82"/>
      <c r="Q48" s="82"/>
      <c r="R48" s="82"/>
      <c r="S48" s="82"/>
      <c r="T48" s="82"/>
      <c r="U48" s="82"/>
      <c r="V48" s="82"/>
      <c r="W48" s="116"/>
      <c r="X48" s="121"/>
      <c r="Y48" s="121"/>
      <c r="Z48" s="121"/>
      <c r="AA48" s="124" t="s">
        <v>68</v>
      </c>
    </row>
    <row r="49" spans="1:27" s="11" customFormat="1" ht="157.5" x14ac:dyDescent="0.3">
      <c r="A49" s="213" t="s">
        <v>21</v>
      </c>
      <c r="B49" s="213"/>
      <c r="C49" s="213"/>
      <c r="D49" s="25"/>
      <c r="E49" s="26" t="s">
        <v>105</v>
      </c>
      <c r="F49" s="138" t="s">
        <v>5</v>
      </c>
      <c r="G49" s="196" t="s">
        <v>22</v>
      </c>
      <c r="H49" s="27">
        <v>42005</v>
      </c>
      <c r="I49" s="27">
        <v>43100</v>
      </c>
      <c r="J49" s="26" t="s">
        <v>23</v>
      </c>
      <c r="K49" s="26" t="s">
        <v>6</v>
      </c>
      <c r="L49" s="178">
        <f>M49+N49+O49</f>
        <v>506566</v>
      </c>
      <c r="M49" s="90">
        <f>M50</f>
        <v>506566</v>
      </c>
      <c r="N49" s="90">
        <v>0</v>
      </c>
      <c r="O49" s="90">
        <v>0</v>
      </c>
      <c r="P49" s="36" t="s">
        <v>68</v>
      </c>
      <c r="Q49" s="36" t="s">
        <v>68</v>
      </c>
      <c r="R49" s="36" t="s">
        <v>68</v>
      </c>
      <c r="S49" s="36" t="s">
        <v>68</v>
      </c>
      <c r="T49" s="36" t="s">
        <v>68</v>
      </c>
      <c r="U49" s="36" t="s">
        <v>68</v>
      </c>
      <c r="V49" s="36" t="s">
        <v>68</v>
      </c>
      <c r="W49" s="36" t="s">
        <v>68</v>
      </c>
      <c r="X49" s="36" t="s">
        <v>68</v>
      </c>
      <c r="Y49" s="36" t="s">
        <v>68</v>
      </c>
      <c r="Z49" s="36" t="s">
        <v>68</v>
      </c>
      <c r="AA49" s="36" t="s">
        <v>68</v>
      </c>
    </row>
    <row r="50" spans="1:27" s="11" customFormat="1" ht="186" customHeight="1" x14ac:dyDescent="0.3">
      <c r="A50" s="269" t="s">
        <v>179</v>
      </c>
      <c r="B50" s="269"/>
      <c r="C50" s="269"/>
      <c r="D50" s="150"/>
      <c r="E50" s="148" t="s">
        <v>156</v>
      </c>
      <c r="F50" s="182" t="s">
        <v>193</v>
      </c>
      <c r="G50" s="198"/>
      <c r="H50" s="27">
        <v>42005</v>
      </c>
      <c r="I50" s="27">
        <v>43100</v>
      </c>
      <c r="J50" s="148" t="s">
        <v>6</v>
      </c>
      <c r="K50" s="148" t="s">
        <v>178</v>
      </c>
      <c r="L50" s="178">
        <f>M50</f>
        <v>506566</v>
      </c>
      <c r="M50" s="179">
        <v>506566</v>
      </c>
      <c r="N50" s="179">
        <v>0</v>
      </c>
      <c r="O50" s="179">
        <v>0</v>
      </c>
      <c r="P50" s="36" t="s">
        <v>68</v>
      </c>
      <c r="Q50" s="36" t="s">
        <v>68</v>
      </c>
      <c r="R50" s="36" t="s">
        <v>68</v>
      </c>
      <c r="S50" s="36" t="s">
        <v>68</v>
      </c>
      <c r="T50" s="36" t="s">
        <v>68</v>
      </c>
      <c r="U50" s="36" t="s">
        <v>68</v>
      </c>
      <c r="V50" s="36" t="s">
        <v>68</v>
      </c>
      <c r="W50" s="36" t="s">
        <v>68</v>
      </c>
      <c r="X50" s="36" t="s">
        <v>68</v>
      </c>
      <c r="Y50" s="36" t="s">
        <v>68</v>
      </c>
      <c r="Z50" s="36" t="s">
        <v>68</v>
      </c>
      <c r="AA50" s="36" t="s">
        <v>68</v>
      </c>
    </row>
    <row r="51" spans="1:27" ht="27.75" customHeight="1" x14ac:dyDescent="0.35">
      <c r="A51" s="228" t="s">
        <v>177</v>
      </c>
      <c r="B51" s="229"/>
      <c r="C51" s="230"/>
      <c r="D51" s="214"/>
      <c r="E51" s="219" t="s">
        <v>180</v>
      </c>
      <c r="F51" s="220"/>
      <c r="G51" s="220"/>
      <c r="H51" s="221"/>
      <c r="I51" s="54">
        <v>42369</v>
      </c>
      <c r="J51" s="55" t="s">
        <v>6</v>
      </c>
      <c r="K51" s="55" t="s">
        <v>6</v>
      </c>
      <c r="L51" s="55" t="s">
        <v>6</v>
      </c>
      <c r="M51" s="55" t="s">
        <v>6</v>
      </c>
      <c r="N51" s="55" t="s">
        <v>6</v>
      </c>
      <c r="O51" s="55" t="s">
        <v>6</v>
      </c>
      <c r="P51" s="82"/>
      <c r="Q51" s="82"/>
      <c r="R51" s="82"/>
      <c r="S51" s="36" t="s">
        <v>68</v>
      </c>
      <c r="T51" s="82"/>
      <c r="U51" s="82"/>
      <c r="V51" s="82"/>
      <c r="W51" s="116"/>
      <c r="X51" s="121"/>
      <c r="Y51" s="121"/>
      <c r="Z51" s="121"/>
      <c r="AA51" s="121"/>
    </row>
    <row r="52" spans="1:27" ht="27.75" customHeight="1" x14ac:dyDescent="0.35">
      <c r="A52" s="231"/>
      <c r="B52" s="232"/>
      <c r="C52" s="233"/>
      <c r="D52" s="214"/>
      <c r="E52" s="222"/>
      <c r="F52" s="223"/>
      <c r="G52" s="223"/>
      <c r="H52" s="224"/>
      <c r="I52" s="54">
        <v>42735</v>
      </c>
      <c r="J52" s="55" t="s">
        <v>6</v>
      </c>
      <c r="K52" s="55" t="s">
        <v>6</v>
      </c>
      <c r="L52" s="55" t="s">
        <v>6</v>
      </c>
      <c r="M52" s="55" t="s">
        <v>6</v>
      </c>
      <c r="N52" s="55" t="s">
        <v>6</v>
      </c>
      <c r="O52" s="55" t="s">
        <v>6</v>
      </c>
      <c r="P52" s="82"/>
      <c r="Q52" s="82"/>
      <c r="R52" s="82"/>
      <c r="S52" s="82"/>
      <c r="T52" s="82"/>
      <c r="U52" s="82"/>
      <c r="V52" s="82"/>
      <c r="W52" s="116" t="s">
        <v>68</v>
      </c>
      <c r="X52" s="121"/>
      <c r="Y52" s="121"/>
      <c r="Z52" s="121"/>
      <c r="AA52" s="121"/>
    </row>
    <row r="53" spans="1:27" ht="27.75" customHeight="1" x14ac:dyDescent="0.35">
      <c r="A53" s="234"/>
      <c r="B53" s="235"/>
      <c r="C53" s="236"/>
      <c r="D53" s="215"/>
      <c r="E53" s="225"/>
      <c r="F53" s="226"/>
      <c r="G53" s="226"/>
      <c r="H53" s="227"/>
      <c r="I53" s="54">
        <v>43100</v>
      </c>
      <c r="J53" s="55" t="s">
        <v>6</v>
      </c>
      <c r="K53" s="55" t="s">
        <v>6</v>
      </c>
      <c r="L53" s="55" t="s">
        <v>6</v>
      </c>
      <c r="M53" s="55" t="s">
        <v>6</v>
      </c>
      <c r="N53" s="55" t="s">
        <v>6</v>
      </c>
      <c r="O53" s="55" t="s">
        <v>6</v>
      </c>
      <c r="P53" s="82"/>
      <c r="Q53" s="82"/>
      <c r="R53" s="82"/>
      <c r="S53" s="82"/>
      <c r="T53" s="82"/>
      <c r="U53" s="82"/>
      <c r="V53" s="82"/>
      <c r="W53" s="116"/>
      <c r="X53" s="121"/>
      <c r="Y53" s="121"/>
      <c r="Z53" s="121"/>
      <c r="AA53" s="124" t="s">
        <v>68</v>
      </c>
    </row>
    <row r="54" spans="1:27" ht="133.5" customHeight="1" x14ac:dyDescent="0.3">
      <c r="A54" s="213" t="s">
        <v>24</v>
      </c>
      <c r="B54" s="213"/>
      <c r="C54" s="213"/>
      <c r="D54" s="28"/>
      <c r="E54" s="26" t="s">
        <v>105</v>
      </c>
      <c r="F54" s="196" t="s">
        <v>5</v>
      </c>
      <c r="G54" s="196" t="s">
        <v>25</v>
      </c>
      <c r="H54" s="135">
        <v>42005</v>
      </c>
      <c r="I54" s="27">
        <v>43100</v>
      </c>
      <c r="J54" s="26" t="s">
        <v>26</v>
      </c>
      <c r="K54" s="26" t="s">
        <v>6</v>
      </c>
      <c r="L54" s="93">
        <f>M54+N54+O54</f>
        <v>0</v>
      </c>
      <c r="M54" s="88">
        <f>SUM(M55:M55)</f>
        <v>0</v>
      </c>
      <c r="N54" s="88">
        <f>SUM(N55:N55)</f>
        <v>0</v>
      </c>
      <c r="O54" s="88">
        <v>0</v>
      </c>
      <c r="P54" s="36" t="s">
        <v>68</v>
      </c>
      <c r="Q54" s="36" t="s">
        <v>68</v>
      </c>
      <c r="R54" s="36" t="s">
        <v>68</v>
      </c>
      <c r="S54" s="36" t="s">
        <v>68</v>
      </c>
      <c r="T54" s="36" t="s">
        <v>68</v>
      </c>
      <c r="U54" s="36" t="s">
        <v>68</v>
      </c>
      <c r="V54" s="36" t="s">
        <v>68</v>
      </c>
      <c r="W54" s="36" t="s">
        <v>68</v>
      </c>
      <c r="X54" s="36" t="s">
        <v>68</v>
      </c>
      <c r="Y54" s="36" t="s">
        <v>68</v>
      </c>
      <c r="Z54" s="36" t="s">
        <v>68</v>
      </c>
      <c r="AA54" s="36" t="s">
        <v>68</v>
      </c>
    </row>
    <row r="55" spans="1:27" ht="180" x14ac:dyDescent="0.35">
      <c r="A55" s="191" t="s">
        <v>164</v>
      </c>
      <c r="B55" s="191"/>
      <c r="C55" s="191"/>
      <c r="D55" s="28"/>
      <c r="E55" s="138" t="s">
        <v>156</v>
      </c>
      <c r="F55" s="198"/>
      <c r="G55" s="198"/>
      <c r="H55" s="135">
        <v>42005</v>
      </c>
      <c r="I55" s="27">
        <v>43100</v>
      </c>
      <c r="J55" s="26" t="s">
        <v>6</v>
      </c>
      <c r="K55" s="148" t="s">
        <v>6</v>
      </c>
      <c r="L55" s="148" t="s">
        <v>6</v>
      </c>
      <c r="M55" s="148" t="s">
        <v>6</v>
      </c>
      <c r="N55" s="148" t="s">
        <v>6</v>
      </c>
      <c r="O55" s="148" t="s">
        <v>6</v>
      </c>
      <c r="P55" s="131" t="s">
        <v>68</v>
      </c>
      <c r="Q55" s="131" t="s">
        <v>68</v>
      </c>
      <c r="R55" s="131" t="s">
        <v>68</v>
      </c>
      <c r="S55" s="131" t="s">
        <v>68</v>
      </c>
      <c r="T55" s="131" t="s">
        <v>68</v>
      </c>
      <c r="U55" s="131" t="s">
        <v>68</v>
      </c>
      <c r="V55" s="131" t="s">
        <v>68</v>
      </c>
      <c r="W55" s="131" t="s">
        <v>68</v>
      </c>
      <c r="X55" s="131" t="s">
        <v>68</v>
      </c>
      <c r="Y55" s="131" t="s">
        <v>68</v>
      </c>
      <c r="Z55" s="131" t="s">
        <v>68</v>
      </c>
      <c r="AA55" s="131" t="s">
        <v>68</v>
      </c>
    </row>
    <row r="56" spans="1:27" ht="24" customHeight="1" x14ac:dyDescent="0.35">
      <c r="A56" s="228" t="s">
        <v>181</v>
      </c>
      <c r="B56" s="229"/>
      <c r="C56" s="230"/>
      <c r="D56" s="217"/>
      <c r="E56" s="219" t="s">
        <v>6</v>
      </c>
      <c r="F56" s="220"/>
      <c r="G56" s="220"/>
      <c r="H56" s="221"/>
      <c r="I56" s="54">
        <v>42369</v>
      </c>
      <c r="J56" s="148" t="s">
        <v>6</v>
      </c>
      <c r="K56" s="55" t="s">
        <v>6</v>
      </c>
      <c r="L56" s="55" t="s">
        <v>6</v>
      </c>
      <c r="M56" s="56" t="s">
        <v>6</v>
      </c>
      <c r="N56" s="56" t="s">
        <v>6</v>
      </c>
      <c r="O56" s="56" t="s">
        <v>6</v>
      </c>
      <c r="P56" s="82"/>
      <c r="Q56" s="82"/>
      <c r="R56" s="82"/>
      <c r="S56" s="82" t="s">
        <v>68</v>
      </c>
      <c r="T56" s="82"/>
      <c r="U56" s="82"/>
      <c r="V56" s="82"/>
      <c r="W56" s="116"/>
      <c r="X56" s="121"/>
      <c r="Y56" s="121"/>
      <c r="Z56" s="82"/>
      <c r="AA56" s="121"/>
    </row>
    <row r="57" spans="1:27" ht="24" customHeight="1" x14ac:dyDescent="0.35">
      <c r="A57" s="231"/>
      <c r="B57" s="232"/>
      <c r="C57" s="233"/>
      <c r="D57" s="217"/>
      <c r="E57" s="222"/>
      <c r="F57" s="223"/>
      <c r="G57" s="223"/>
      <c r="H57" s="224"/>
      <c r="I57" s="54">
        <v>42735</v>
      </c>
      <c r="J57" s="148" t="s">
        <v>6</v>
      </c>
      <c r="K57" s="55" t="s">
        <v>6</v>
      </c>
      <c r="L57" s="55" t="s">
        <v>6</v>
      </c>
      <c r="M57" s="56" t="s">
        <v>6</v>
      </c>
      <c r="N57" s="56" t="s">
        <v>6</v>
      </c>
      <c r="O57" s="56" t="s">
        <v>6</v>
      </c>
      <c r="P57" s="82"/>
      <c r="Q57" s="82"/>
      <c r="R57" s="82"/>
      <c r="S57" s="82"/>
      <c r="T57" s="82"/>
      <c r="U57" s="82"/>
      <c r="V57" s="82"/>
      <c r="W57" s="82" t="s">
        <v>68</v>
      </c>
      <c r="X57" s="121"/>
      <c r="Y57" s="121"/>
      <c r="Z57" s="121"/>
      <c r="AA57" s="121"/>
    </row>
    <row r="58" spans="1:27" s="10" customFormat="1" ht="24" customHeight="1" x14ac:dyDescent="0.35">
      <c r="A58" s="234"/>
      <c r="B58" s="235"/>
      <c r="C58" s="236"/>
      <c r="D58" s="218"/>
      <c r="E58" s="225"/>
      <c r="F58" s="226"/>
      <c r="G58" s="226"/>
      <c r="H58" s="227"/>
      <c r="I58" s="54">
        <v>43100</v>
      </c>
      <c r="J58" s="148" t="s">
        <v>6</v>
      </c>
      <c r="K58" s="55" t="s">
        <v>6</v>
      </c>
      <c r="L58" s="55" t="s">
        <v>6</v>
      </c>
      <c r="M58" s="56" t="s">
        <v>6</v>
      </c>
      <c r="N58" s="56" t="s">
        <v>6</v>
      </c>
      <c r="O58" s="56" t="s">
        <v>6</v>
      </c>
      <c r="P58" s="82"/>
      <c r="Q58" s="82"/>
      <c r="R58" s="82"/>
      <c r="S58" s="82"/>
      <c r="T58" s="82"/>
      <c r="U58" s="82"/>
      <c r="V58" s="82"/>
      <c r="W58" s="116"/>
      <c r="X58" s="126"/>
      <c r="Y58" s="126"/>
      <c r="Z58" s="126"/>
      <c r="AA58" s="82" t="s">
        <v>68</v>
      </c>
    </row>
    <row r="59" spans="1:27" s="11" customFormat="1" ht="29.25" customHeight="1" x14ac:dyDescent="0.2">
      <c r="A59" s="237" t="s">
        <v>27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128"/>
      <c r="Y59" s="128"/>
      <c r="Z59" s="128"/>
      <c r="AA59" s="128"/>
    </row>
    <row r="60" spans="1:27" ht="137.25" customHeight="1" x14ac:dyDescent="0.3">
      <c r="A60" s="213" t="s">
        <v>28</v>
      </c>
      <c r="B60" s="213"/>
      <c r="C60" s="213"/>
      <c r="D60" s="28"/>
      <c r="E60" s="148" t="s">
        <v>105</v>
      </c>
      <c r="F60" s="196" t="s">
        <v>5</v>
      </c>
      <c r="G60" s="196" t="s">
        <v>25</v>
      </c>
      <c r="H60" s="27">
        <v>42005</v>
      </c>
      <c r="I60" s="27">
        <v>43100</v>
      </c>
      <c r="J60" s="26" t="s">
        <v>29</v>
      </c>
      <c r="K60" s="26" t="s">
        <v>6</v>
      </c>
      <c r="L60" s="87">
        <f>M60+N60+O60</f>
        <v>2773032</v>
      </c>
      <c r="M60" s="88">
        <f>M61+M62+M63+M64+M65</f>
        <v>495342</v>
      </c>
      <c r="N60" s="88">
        <f>SUM(N62:N65)</f>
        <v>1138845</v>
      </c>
      <c r="O60" s="88">
        <f>SUM(O62:O65)</f>
        <v>1138845</v>
      </c>
      <c r="P60" s="36" t="s">
        <v>68</v>
      </c>
      <c r="Q60" s="36" t="s">
        <v>68</v>
      </c>
      <c r="R60" s="36" t="s">
        <v>68</v>
      </c>
      <c r="S60" s="36" t="s">
        <v>68</v>
      </c>
      <c r="T60" s="36" t="s">
        <v>68</v>
      </c>
      <c r="U60" s="36" t="s">
        <v>68</v>
      </c>
      <c r="V60" s="36" t="s">
        <v>68</v>
      </c>
      <c r="W60" s="114" t="s">
        <v>68</v>
      </c>
      <c r="X60" s="114" t="s">
        <v>68</v>
      </c>
      <c r="Y60" s="114" t="s">
        <v>68</v>
      </c>
      <c r="Z60" s="36" t="s">
        <v>68</v>
      </c>
      <c r="AA60" s="36" t="s">
        <v>68</v>
      </c>
    </row>
    <row r="61" spans="1:27" ht="156" customHeight="1" x14ac:dyDescent="0.35">
      <c r="A61" s="191" t="s">
        <v>205</v>
      </c>
      <c r="B61" s="191"/>
      <c r="C61" s="191"/>
      <c r="D61" s="28"/>
      <c r="E61" s="186"/>
      <c r="F61" s="197"/>
      <c r="G61" s="197"/>
      <c r="H61" s="27">
        <v>42005</v>
      </c>
      <c r="I61" s="27">
        <v>43100</v>
      </c>
      <c r="J61" s="148" t="s">
        <v>204</v>
      </c>
      <c r="K61" s="148" t="s">
        <v>6</v>
      </c>
      <c r="L61" s="87">
        <f t="shared" ref="L61" si="5">M61+N61+O61</f>
        <v>29547.129999999997</v>
      </c>
      <c r="M61" s="39">
        <f>17714.01+11833.12</f>
        <v>29547.129999999997</v>
      </c>
      <c r="N61" s="39">
        <v>0</v>
      </c>
      <c r="O61" s="39">
        <v>0</v>
      </c>
      <c r="P61" s="188" t="s">
        <v>68</v>
      </c>
      <c r="Q61" s="188" t="s">
        <v>68</v>
      </c>
      <c r="R61" s="188" t="s">
        <v>68</v>
      </c>
      <c r="S61" s="188" t="s">
        <v>68</v>
      </c>
      <c r="T61" s="188" t="s">
        <v>68</v>
      </c>
      <c r="U61" s="188" t="s">
        <v>68</v>
      </c>
      <c r="V61" s="188" t="s">
        <v>68</v>
      </c>
      <c r="W61" s="115" t="s">
        <v>68</v>
      </c>
      <c r="X61" s="115" t="s">
        <v>68</v>
      </c>
      <c r="Y61" s="115" t="s">
        <v>68</v>
      </c>
      <c r="Z61" s="115" t="s">
        <v>68</v>
      </c>
      <c r="AA61" s="188" t="s">
        <v>68</v>
      </c>
    </row>
    <row r="62" spans="1:27" ht="156" customHeight="1" x14ac:dyDescent="0.35">
      <c r="A62" s="191" t="s">
        <v>89</v>
      </c>
      <c r="B62" s="191"/>
      <c r="C62" s="191"/>
      <c r="D62" s="28"/>
      <c r="E62" s="197" t="s">
        <v>156</v>
      </c>
      <c r="F62" s="197"/>
      <c r="G62" s="198"/>
      <c r="H62" s="27">
        <v>42005</v>
      </c>
      <c r="I62" s="27">
        <v>43100</v>
      </c>
      <c r="J62" s="26" t="s">
        <v>30</v>
      </c>
      <c r="K62" s="26" t="s">
        <v>6</v>
      </c>
      <c r="L62" s="87">
        <f t="shared" ref="L62:L69" si="6">M62+N62+O62</f>
        <v>1309995.1000000001</v>
      </c>
      <c r="M62" s="190">
        <f>80874.1-4175</f>
        <v>76699.100000000006</v>
      </c>
      <c r="N62" s="39">
        <v>616648</v>
      </c>
      <c r="O62" s="39">
        <v>616648</v>
      </c>
      <c r="P62" s="131" t="s">
        <v>68</v>
      </c>
      <c r="Q62" s="131" t="s">
        <v>68</v>
      </c>
      <c r="R62" s="131" t="s">
        <v>68</v>
      </c>
      <c r="S62" s="131" t="s">
        <v>68</v>
      </c>
      <c r="T62" s="38" t="s">
        <v>68</v>
      </c>
      <c r="U62" s="38" t="s">
        <v>68</v>
      </c>
      <c r="V62" s="38" t="s">
        <v>68</v>
      </c>
      <c r="W62" s="115" t="s">
        <v>68</v>
      </c>
      <c r="X62" s="115" t="s">
        <v>68</v>
      </c>
      <c r="Y62" s="115" t="s">
        <v>68</v>
      </c>
      <c r="Z62" s="115" t="s">
        <v>68</v>
      </c>
      <c r="AA62" s="38" t="s">
        <v>68</v>
      </c>
    </row>
    <row r="63" spans="1:27" ht="60" customHeight="1" x14ac:dyDescent="0.35">
      <c r="A63" s="191" t="s">
        <v>128</v>
      </c>
      <c r="B63" s="191"/>
      <c r="C63" s="191"/>
      <c r="D63" s="28"/>
      <c r="E63" s="197"/>
      <c r="F63" s="197"/>
      <c r="G63" s="196" t="s">
        <v>86</v>
      </c>
      <c r="H63" s="27">
        <v>42005</v>
      </c>
      <c r="I63" s="27">
        <v>42825</v>
      </c>
      <c r="J63" s="26" t="s">
        <v>31</v>
      </c>
      <c r="K63" s="26" t="s">
        <v>6</v>
      </c>
      <c r="L63" s="87">
        <f t="shared" si="6"/>
        <v>673401.4</v>
      </c>
      <c r="M63" s="190">
        <f>248500-80874.1-17714.01+26489.51</f>
        <v>176401.4</v>
      </c>
      <c r="N63" s="39">
        <v>248500</v>
      </c>
      <c r="O63" s="39">
        <v>248500</v>
      </c>
      <c r="P63" s="38" t="s">
        <v>68</v>
      </c>
      <c r="Q63" s="38"/>
      <c r="R63" s="38"/>
      <c r="S63" s="38"/>
      <c r="T63" s="38" t="s">
        <v>68</v>
      </c>
      <c r="U63" s="38"/>
      <c r="V63" s="38"/>
      <c r="W63" s="115"/>
      <c r="X63" s="129" t="s">
        <v>68</v>
      </c>
      <c r="Y63" s="117"/>
      <c r="Z63" s="117"/>
      <c r="AA63" s="117"/>
    </row>
    <row r="64" spans="1:27" ht="61.5" customHeight="1" x14ac:dyDescent="0.35">
      <c r="A64" s="191" t="s">
        <v>127</v>
      </c>
      <c r="B64" s="191"/>
      <c r="C64" s="191"/>
      <c r="D64" s="28"/>
      <c r="E64" s="197"/>
      <c r="F64" s="197"/>
      <c r="G64" s="197"/>
      <c r="H64" s="27">
        <v>42005</v>
      </c>
      <c r="I64" s="27">
        <v>43008</v>
      </c>
      <c r="J64" s="26" t="s">
        <v>32</v>
      </c>
      <c r="K64" s="26" t="s">
        <v>6</v>
      </c>
      <c r="L64" s="87">
        <f t="shared" si="6"/>
        <v>682582.37</v>
      </c>
      <c r="M64" s="39">
        <f>243500-42317.63-5600</f>
        <v>195582.37</v>
      </c>
      <c r="N64" s="39">
        <v>243500</v>
      </c>
      <c r="O64" s="39">
        <v>243500</v>
      </c>
      <c r="P64" s="38"/>
      <c r="Q64" s="38"/>
      <c r="R64" s="38" t="s">
        <v>68</v>
      </c>
      <c r="S64" s="38"/>
      <c r="T64" s="38"/>
      <c r="U64" s="38"/>
      <c r="V64" s="38" t="s">
        <v>68</v>
      </c>
      <c r="W64" s="115"/>
      <c r="X64" s="117"/>
      <c r="Y64" s="117"/>
      <c r="Z64" s="129" t="s">
        <v>68</v>
      </c>
      <c r="AA64" s="117"/>
    </row>
    <row r="65" spans="1:27" ht="87" customHeight="1" x14ac:dyDescent="0.35">
      <c r="A65" s="191" t="s">
        <v>129</v>
      </c>
      <c r="B65" s="191"/>
      <c r="C65" s="191"/>
      <c r="D65" s="28"/>
      <c r="E65" s="198"/>
      <c r="F65" s="198"/>
      <c r="G65" s="198"/>
      <c r="H65" s="27">
        <v>42005</v>
      </c>
      <c r="I65" s="27">
        <v>43100</v>
      </c>
      <c r="J65" s="26" t="s">
        <v>118</v>
      </c>
      <c r="K65" s="26" t="s">
        <v>6</v>
      </c>
      <c r="L65" s="87">
        <f t="shared" si="6"/>
        <v>77506</v>
      </c>
      <c r="M65" s="39">
        <f>30197-13085</f>
        <v>17112</v>
      </c>
      <c r="N65" s="39">
        <v>30197</v>
      </c>
      <c r="O65" s="39">
        <v>30197</v>
      </c>
      <c r="P65" s="38"/>
      <c r="Q65" s="38" t="s">
        <v>68</v>
      </c>
      <c r="R65" s="38"/>
      <c r="S65" s="38"/>
      <c r="T65" s="38"/>
      <c r="U65" s="38" t="s">
        <v>68</v>
      </c>
      <c r="V65" s="38"/>
      <c r="W65" s="115"/>
      <c r="X65" s="117"/>
      <c r="Y65" s="38" t="s">
        <v>68</v>
      </c>
      <c r="Z65" s="117"/>
      <c r="AA65" s="117"/>
    </row>
    <row r="66" spans="1:27" ht="24" customHeight="1" x14ac:dyDescent="0.35">
      <c r="A66" s="228" t="s">
        <v>182</v>
      </c>
      <c r="B66" s="229"/>
      <c r="C66" s="230"/>
      <c r="D66" s="264">
        <v>0</v>
      </c>
      <c r="E66" s="219" t="s">
        <v>103</v>
      </c>
      <c r="F66" s="220"/>
      <c r="G66" s="220"/>
      <c r="H66" s="221"/>
      <c r="I66" s="54">
        <v>42369</v>
      </c>
      <c r="J66" s="55" t="s">
        <v>6</v>
      </c>
      <c r="K66" s="55" t="s">
        <v>6</v>
      </c>
      <c r="L66" s="55" t="s">
        <v>6</v>
      </c>
      <c r="M66" s="55" t="s">
        <v>6</v>
      </c>
      <c r="N66" s="55" t="s">
        <v>6</v>
      </c>
      <c r="O66" s="55" t="s">
        <v>6</v>
      </c>
      <c r="P66" s="82"/>
      <c r="Q66" s="82"/>
      <c r="R66" s="82"/>
      <c r="S66" s="82" t="s">
        <v>68</v>
      </c>
      <c r="T66" s="82"/>
      <c r="U66" s="82"/>
      <c r="V66" s="82"/>
      <c r="W66" s="116"/>
      <c r="X66" s="121"/>
      <c r="Y66" s="121"/>
      <c r="Z66" s="121"/>
      <c r="AA66" s="121"/>
    </row>
    <row r="67" spans="1:27" ht="24" customHeight="1" x14ac:dyDescent="0.35">
      <c r="A67" s="231"/>
      <c r="B67" s="232"/>
      <c r="C67" s="233"/>
      <c r="D67" s="264"/>
      <c r="E67" s="222"/>
      <c r="F67" s="223"/>
      <c r="G67" s="223"/>
      <c r="H67" s="224"/>
      <c r="I67" s="54">
        <v>42735</v>
      </c>
      <c r="J67" s="55" t="s">
        <v>6</v>
      </c>
      <c r="K67" s="55" t="s">
        <v>6</v>
      </c>
      <c r="L67" s="55" t="s">
        <v>6</v>
      </c>
      <c r="M67" s="55" t="s">
        <v>6</v>
      </c>
      <c r="N67" s="55" t="s">
        <v>6</v>
      </c>
      <c r="O67" s="55" t="s">
        <v>6</v>
      </c>
      <c r="P67" s="82"/>
      <c r="Q67" s="82"/>
      <c r="R67" s="82"/>
      <c r="S67" s="82"/>
      <c r="T67" s="82"/>
      <c r="U67" s="82"/>
      <c r="V67" s="82"/>
      <c r="W67" s="82" t="s">
        <v>68</v>
      </c>
      <c r="X67" s="121"/>
      <c r="Y67" s="121"/>
      <c r="Z67" s="121"/>
      <c r="AA67" s="121"/>
    </row>
    <row r="68" spans="1:27" s="10" customFormat="1" ht="22.5" x14ac:dyDescent="0.35">
      <c r="A68" s="234"/>
      <c r="B68" s="235"/>
      <c r="C68" s="236"/>
      <c r="D68" s="265"/>
      <c r="E68" s="225"/>
      <c r="F68" s="226"/>
      <c r="G68" s="226"/>
      <c r="H68" s="227"/>
      <c r="I68" s="54">
        <v>43100</v>
      </c>
      <c r="J68" s="55" t="s">
        <v>6</v>
      </c>
      <c r="K68" s="55" t="s">
        <v>6</v>
      </c>
      <c r="L68" s="55" t="s">
        <v>6</v>
      </c>
      <c r="M68" s="55" t="s">
        <v>6</v>
      </c>
      <c r="N68" s="55" t="s">
        <v>6</v>
      </c>
      <c r="O68" s="55" t="s">
        <v>6</v>
      </c>
      <c r="P68" s="82"/>
      <c r="Q68" s="82"/>
      <c r="R68" s="82"/>
      <c r="S68" s="82"/>
      <c r="T68" s="82"/>
      <c r="U68" s="82"/>
      <c r="V68" s="82"/>
      <c r="W68" s="116"/>
      <c r="X68" s="126"/>
      <c r="Y68" s="126"/>
      <c r="Z68" s="126"/>
      <c r="AA68" s="82" t="s">
        <v>68</v>
      </c>
    </row>
    <row r="69" spans="1:27" ht="129" customHeight="1" x14ac:dyDescent="0.35">
      <c r="A69" s="390" t="s">
        <v>168</v>
      </c>
      <c r="B69" s="390"/>
      <c r="C69" s="390"/>
      <c r="D69" s="28"/>
      <c r="E69" s="146" t="s">
        <v>105</v>
      </c>
      <c r="F69" s="197" t="s">
        <v>5</v>
      </c>
      <c r="G69" s="211" t="s">
        <v>25</v>
      </c>
      <c r="H69" s="27">
        <v>42005</v>
      </c>
      <c r="I69" s="27">
        <v>43100</v>
      </c>
      <c r="J69" s="148" t="s">
        <v>143</v>
      </c>
      <c r="K69" s="148" t="s">
        <v>6</v>
      </c>
      <c r="L69" s="87">
        <f t="shared" si="6"/>
        <v>90000</v>
      </c>
      <c r="M69" s="39">
        <v>90000</v>
      </c>
      <c r="N69" s="39">
        <v>0</v>
      </c>
      <c r="O69" s="39">
        <v>0</v>
      </c>
      <c r="P69" s="147"/>
      <c r="Q69" s="147" t="s">
        <v>68</v>
      </c>
      <c r="R69" s="147"/>
      <c r="S69" s="147"/>
      <c r="T69" s="147"/>
      <c r="U69" s="147" t="s">
        <v>68</v>
      </c>
      <c r="V69" s="147"/>
      <c r="W69" s="115"/>
      <c r="X69" s="117"/>
      <c r="Y69" s="147" t="s">
        <v>68</v>
      </c>
      <c r="Z69" s="117"/>
      <c r="AA69" s="117"/>
    </row>
    <row r="70" spans="1:27" ht="200.25" customHeight="1" x14ac:dyDescent="0.35">
      <c r="A70" s="191" t="s">
        <v>192</v>
      </c>
      <c r="B70" s="191"/>
      <c r="C70" s="191"/>
      <c r="D70" s="28"/>
      <c r="E70" s="149" t="s">
        <v>156</v>
      </c>
      <c r="F70" s="198"/>
      <c r="G70" s="212"/>
      <c r="H70" s="27">
        <v>42005</v>
      </c>
      <c r="I70" s="27">
        <v>43100</v>
      </c>
      <c r="J70" s="144" t="s">
        <v>142</v>
      </c>
      <c r="K70" s="144" t="s">
        <v>6</v>
      </c>
      <c r="L70" s="87">
        <f t="shared" ref="L70" si="7">M70+N70+O70</f>
        <v>90000</v>
      </c>
      <c r="M70" s="39">
        <v>90000</v>
      </c>
      <c r="N70" s="39">
        <v>0</v>
      </c>
      <c r="O70" s="39">
        <v>0</v>
      </c>
      <c r="P70" s="143"/>
      <c r="Q70" s="143" t="s">
        <v>68</v>
      </c>
      <c r="R70" s="143"/>
      <c r="S70" s="143"/>
      <c r="T70" s="143"/>
      <c r="U70" s="143" t="s">
        <v>68</v>
      </c>
      <c r="V70" s="143"/>
      <c r="W70" s="115"/>
      <c r="X70" s="117"/>
      <c r="Y70" s="143" t="s">
        <v>68</v>
      </c>
      <c r="Z70" s="117"/>
      <c r="AA70" s="117"/>
    </row>
    <row r="71" spans="1:27" ht="24" customHeight="1" x14ac:dyDescent="0.35">
      <c r="A71" s="228" t="s">
        <v>183</v>
      </c>
      <c r="B71" s="229"/>
      <c r="C71" s="230"/>
      <c r="D71" s="217"/>
      <c r="E71" s="219" t="s">
        <v>103</v>
      </c>
      <c r="F71" s="220"/>
      <c r="G71" s="220"/>
      <c r="H71" s="221"/>
      <c r="I71" s="54">
        <v>42369</v>
      </c>
      <c r="J71" s="55" t="s">
        <v>6</v>
      </c>
      <c r="K71" s="55" t="s">
        <v>6</v>
      </c>
      <c r="L71" s="55" t="s">
        <v>6</v>
      </c>
      <c r="M71" s="55" t="s">
        <v>6</v>
      </c>
      <c r="N71" s="55" t="s">
        <v>6</v>
      </c>
      <c r="O71" s="55" t="s">
        <v>6</v>
      </c>
      <c r="P71" s="82"/>
      <c r="Q71" s="82"/>
      <c r="R71" s="82"/>
      <c r="S71" s="82" t="s">
        <v>68</v>
      </c>
      <c r="T71" s="82"/>
      <c r="U71" s="82"/>
      <c r="V71" s="82"/>
      <c r="W71" s="116"/>
      <c r="X71" s="121"/>
      <c r="Y71" s="121"/>
      <c r="Z71" s="121"/>
      <c r="AA71" s="121"/>
    </row>
    <row r="72" spans="1:27" ht="24" customHeight="1" x14ac:dyDescent="0.35">
      <c r="A72" s="231"/>
      <c r="B72" s="232"/>
      <c r="C72" s="233"/>
      <c r="D72" s="217"/>
      <c r="E72" s="222"/>
      <c r="F72" s="223"/>
      <c r="G72" s="223"/>
      <c r="H72" s="224"/>
      <c r="I72" s="54">
        <v>42735</v>
      </c>
      <c r="J72" s="55" t="s">
        <v>6</v>
      </c>
      <c r="K72" s="55" t="s">
        <v>6</v>
      </c>
      <c r="L72" s="55" t="s">
        <v>6</v>
      </c>
      <c r="M72" s="55" t="s">
        <v>6</v>
      </c>
      <c r="N72" s="55" t="s">
        <v>6</v>
      </c>
      <c r="O72" s="55" t="s">
        <v>6</v>
      </c>
      <c r="P72" s="82"/>
      <c r="Q72" s="82"/>
      <c r="R72" s="82"/>
      <c r="S72" s="82"/>
      <c r="T72" s="82"/>
      <c r="U72" s="82"/>
      <c r="V72" s="82"/>
      <c r="W72" s="82" t="s">
        <v>68</v>
      </c>
      <c r="X72" s="121"/>
      <c r="Y72" s="121"/>
      <c r="Z72" s="121"/>
      <c r="AA72" s="121"/>
    </row>
    <row r="73" spans="1:27" s="10" customFormat="1" ht="22.5" x14ac:dyDescent="0.35">
      <c r="A73" s="234"/>
      <c r="B73" s="235"/>
      <c r="C73" s="236"/>
      <c r="D73" s="218"/>
      <c r="E73" s="225"/>
      <c r="F73" s="226"/>
      <c r="G73" s="226"/>
      <c r="H73" s="227"/>
      <c r="I73" s="54">
        <v>43100</v>
      </c>
      <c r="J73" s="55" t="s">
        <v>6</v>
      </c>
      <c r="K73" s="55" t="s">
        <v>6</v>
      </c>
      <c r="L73" s="55" t="s">
        <v>6</v>
      </c>
      <c r="M73" s="55" t="s">
        <v>6</v>
      </c>
      <c r="N73" s="55" t="s">
        <v>6</v>
      </c>
      <c r="O73" s="55" t="s">
        <v>6</v>
      </c>
      <c r="P73" s="82"/>
      <c r="Q73" s="82"/>
      <c r="R73" s="82"/>
      <c r="S73" s="82"/>
      <c r="T73" s="82"/>
      <c r="U73" s="82"/>
      <c r="V73" s="82"/>
      <c r="W73" s="116"/>
      <c r="X73" s="126"/>
      <c r="Y73" s="126"/>
      <c r="Z73" s="126"/>
      <c r="AA73" s="82" t="s">
        <v>68</v>
      </c>
    </row>
    <row r="74" spans="1:27" s="11" customFormat="1" ht="24.75" customHeight="1" x14ac:dyDescent="0.2">
      <c r="A74" s="243" t="s">
        <v>33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5"/>
    </row>
    <row r="75" spans="1:27" ht="114" customHeight="1" x14ac:dyDescent="0.3">
      <c r="A75" s="246" t="s">
        <v>34</v>
      </c>
      <c r="B75" s="247"/>
      <c r="C75" s="248"/>
      <c r="D75" s="40"/>
      <c r="E75" s="83" t="s">
        <v>105</v>
      </c>
      <c r="F75" s="196" t="s">
        <v>96</v>
      </c>
      <c r="G75" s="196" t="s">
        <v>35</v>
      </c>
      <c r="H75" s="27">
        <v>42005</v>
      </c>
      <c r="I75" s="27">
        <v>43100</v>
      </c>
      <c r="J75" s="189" t="s">
        <v>29</v>
      </c>
      <c r="K75" s="26" t="s">
        <v>6</v>
      </c>
      <c r="L75" s="178">
        <f>M75+N75+O75</f>
        <v>26855</v>
      </c>
      <c r="M75" s="90">
        <f>M76+M77</f>
        <v>26855</v>
      </c>
      <c r="N75" s="104">
        <f>SUM(N77:N77)</f>
        <v>0</v>
      </c>
      <c r="O75" s="104">
        <v>0</v>
      </c>
      <c r="P75" s="36" t="s">
        <v>68</v>
      </c>
      <c r="Q75" s="36" t="s">
        <v>68</v>
      </c>
      <c r="R75" s="36" t="s">
        <v>68</v>
      </c>
      <c r="S75" s="36" t="s">
        <v>68</v>
      </c>
      <c r="T75" s="36" t="s">
        <v>68</v>
      </c>
      <c r="U75" s="36" t="s">
        <v>68</v>
      </c>
      <c r="V75" s="36" t="s">
        <v>68</v>
      </c>
      <c r="W75" s="36" t="s">
        <v>68</v>
      </c>
      <c r="X75" s="36" t="s">
        <v>68</v>
      </c>
      <c r="Y75" s="36" t="s">
        <v>68</v>
      </c>
      <c r="Z75" s="36" t="s">
        <v>68</v>
      </c>
      <c r="AA75" s="36" t="s">
        <v>68</v>
      </c>
    </row>
    <row r="76" spans="1:27" ht="180" x14ac:dyDescent="0.35">
      <c r="A76" s="191" t="s">
        <v>207</v>
      </c>
      <c r="B76" s="191"/>
      <c r="C76" s="191"/>
      <c r="D76" s="187"/>
      <c r="E76" s="148" t="s">
        <v>156</v>
      </c>
      <c r="F76" s="197"/>
      <c r="G76" s="197"/>
      <c r="H76" s="27">
        <v>42005</v>
      </c>
      <c r="I76" s="27">
        <v>43100</v>
      </c>
      <c r="J76" s="148" t="s">
        <v>206</v>
      </c>
      <c r="K76" s="148" t="s">
        <v>6</v>
      </c>
      <c r="L76" s="179">
        <f>M76+N76+O76</f>
        <v>10000</v>
      </c>
      <c r="M76" s="179">
        <v>10000</v>
      </c>
      <c r="N76" s="179">
        <v>0</v>
      </c>
      <c r="O76" s="179">
        <v>0</v>
      </c>
      <c r="P76" s="188" t="s">
        <v>68</v>
      </c>
      <c r="Q76" s="188" t="s">
        <v>68</v>
      </c>
      <c r="R76" s="188" t="s">
        <v>68</v>
      </c>
      <c r="S76" s="188" t="s">
        <v>68</v>
      </c>
      <c r="T76" s="188" t="s">
        <v>68</v>
      </c>
      <c r="U76" s="188" t="s">
        <v>68</v>
      </c>
      <c r="V76" s="188" t="s">
        <v>68</v>
      </c>
      <c r="W76" s="188" t="s">
        <v>68</v>
      </c>
      <c r="X76" s="188" t="s">
        <v>68</v>
      </c>
      <c r="Y76" s="188" t="s">
        <v>68</v>
      </c>
      <c r="Z76" s="188" t="s">
        <v>68</v>
      </c>
      <c r="AA76" s="188" t="s">
        <v>68</v>
      </c>
    </row>
    <row r="77" spans="1:27" ht="180" x14ac:dyDescent="0.35">
      <c r="A77" s="191" t="s">
        <v>202</v>
      </c>
      <c r="B77" s="191"/>
      <c r="C77" s="191"/>
      <c r="D77" s="40"/>
      <c r="E77" s="148" t="s">
        <v>156</v>
      </c>
      <c r="F77" s="198"/>
      <c r="G77" s="198"/>
      <c r="H77" s="27">
        <v>42005</v>
      </c>
      <c r="I77" s="27">
        <v>43100</v>
      </c>
      <c r="J77" s="26" t="s">
        <v>200</v>
      </c>
      <c r="K77" s="148" t="s">
        <v>6</v>
      </c>
      <c r="L77" s="179">
        <f>M77+N77+O77</f>
        <v>16855</v>
      </c>
      <c r="M77" s="179">
        <f>7080+4175+5600</f>
        <v>16855</v>
      </c>
      <c r="N77" s="179">
        <v>0</v>
      </c>
      <c r="O77" s="179">
        <v>0</v>
      </c>
      <c r="P77" s="131" t="s">
        <v>68</v>
      </c>
      <c r="Q77" s="131" t="s">
        <v>68</v>
      </c>
      <c r="R77" s="131" t="s">
        <v>68</v>
      </c>
      <c r="S77" s="131" t="s">
        <v>68</v>
      </c>
      <c r="T77" s="131" t="s">
        <v>68</v>
      </c>
      <c r="U77" s="131" t="s">
        <v>68</v>
      </c>
      <c r="V77" s="131" t="s">
        <v>68</v>
      </c>
      <c r="W77" s="131" t="s">
        <v>68</v>
      </c>
      <c r="X77" s="131" t="s">
        <v>68</v>
      </c>
      <c r="Y77" s="131" t="s">
        <v>68</v>
      </c>
      <c r="Z77" s="131" t="s">
        <v>68</v>
      </c>
      <c r="AA77" s="131" t="s">
        <v>68</v>
      </c>
    </row>
    <row r="78" spans="1:27" ht="21.75" customHeight="1" x14ac:dyDescent="0.35">
      <c r="A78" s="228" t="s">
        <v>201</v>
      </c>
      <c r="B78" s="229"/>
      <c r="C78" s="230"/>
      <c r="D78" s="217"/>
      <c r="E78" s="219" t="s">
        <v>103</v>
      </c>
      <c r="F78" s="220"/>
      <c r="G78" s="220"/>
      <c r="H78" s="221"/>
      <c r="I78" s="54">
        <v>42369</v>
      </c>
      <c r="J78" s="148" t="s">
        <v>6</v>
      </c>
      <c r="K78" s="55" t="s">
        <v>6</v>
      </c>
      <c r="L78" s="55" t="s">
        <v>6</v>
      </c>
      <c r="M78" s="55" t="s">
        <v>6</v>
      </c>
      <c r="N78" s="55" t="s">
        <v>6</v>
      </c>
      <c r="O78" s="55" t="s">
        <v>6</v>
      </c>
      <c r="P78" s="82"/>
      <c r="Q78" s="82"/>
      <c r="R78" s="82"/>
      <c r="S78" s="82" t="s">
        <v>68</v>
      </c>
      <c r="T78" s="82"/>
      <c r="U78" s="82"/>
      <c r="V78" s="82"/>
      <c r="W78" s="116"/>
      <c r="X78" s="121"/>
      <c r="Y78" s="121"/>
      <c r="Z78" s="121"/>
      <c r="AA78" s="121"/>
    </row>
    <row r="79" spans="1:27" ht="21.75" customHeight="1" x14ac:dyDescent="0.35">
      <c r="A79" s="231"/>
      <c r="B79" s="232"/>
      <c r="C79" s="233"/>
      <c r="D79" s="217"/>
      <c r="E79" s="222"/>
      <c r="F79" s="223"/>
      <c r="G79" s="223"/>
      <c r="H79" s="224"/>
      <c r="I79" s="54">
        <v>42735</v>
      </c>
      <c r="J79" s="148" t="s">
        <v>6</v>
      </c>
      <c r="K79" s="55" t="s">
        <v>6</v>
      </c>
      <c r="L79" s="55" t="s">
        <v>6</v>
      </c>
      <c r="M79" s="55" t="s">
        <v>6</v>
      </c>
      <c r="N79" s="55" t="s">
        <v>6</v>
      </c>
      <c r="O79" s="55" t="s">
        <v>6</v>
      </c>
      <c r="P79" s="82"/>
      <c r="Q79" s="82"/>
      <c r="R79" s="82"/>
      <c r="S79" s="82"/>
      <c r="T79" s="82"/>
      <c r="U79" s="82"/>
      <c r="V79" s="82"/>
      <c r="W79" s="116" t="s">
        <v>68</v>
      </c>
      <c r="X79" s="121"/>
      <c r="Y79" s="121"/>
      <c r="Z79" s="121"/>
      <c r="AA79" s="121"/>
    </row>
    <row r="80" spans="1:27" s="11" customFormat="1" ht="27.75" customHeight="1" x14ac:dyDescent="0.35">
      <c r="A80" s="234"/>
      <c r="B80" s="235"/>
      <c r="C80" s="236"/>
      <c r="D80" s="218"/>
      <c r="E80" s="225"/>
      <c r="F80" s="226"/>
      <c r="G80" s="226"/>
      <c r="H80" s="227"/>
      <c r="I80" s="54">
        <v>43100</v>
      </c>
      <c r="J80" s="148" t="s">
        <v>6</v>
      </c>
      <c r="K80" s="55" t="s">
        <v>6</v>
      </c>
      <c r="L80" s="55" t="s">
        <v>6</v>
      </c>
      <c r="M80" s="55" t="s">
        <v>6</v>
      </c>
      <c r="N80" s="55" t="s">
        <v>6</v>
      </c>
      <c r="O80" s="55" t="s">
        <v>6</v>
      </c>
      <c r="P80" s="82"/>
      <c r="Q80" s="82"/>
      <c r="R80" s="82"/>
      <c r="S80" s="82"/>
      <c r="T80" s="82"/>
      <c r="U80" s="82"/>
      <c r="V80" s="82"/>
      <c r="W80" s="116"/>
      <c r="X80" s="122"/>
      <c r="Y80" s="122"/>
      <c r="Z80" s="122"/>
      <c r="AA80" s="82" t="s">
        <v>68</v>
      </c>
    </row>
    <row r="81" spans="1:27" ht="22.5" x14ac:dyDescent="0.35">
      <c r="A81" s="249" t="s">
        <v>65</v>
      </c>
      <c r="B81" s="250"/>
      <c r="C81" s="250"/>
      <c r="D81" s="250"/>
      <c r="E81" s="250"/>
      <c r="F81" s="250"/>
      <c r="G81" s="250"/>
      <c r="H81" s="250"/>
      <c r="I81" s="251"/>
      <c r="J81" s="26"/>
      <c r="K81" s="26"/>
      <c r="L81" s="35">
        <f>L75+L60+L54+L49+L38+L16+L21+L24+L30+L69+L33</f>
        <v>135319326.53999999</v>
      </c>
      <c r="M81" s="35">
        <f>M75+M70+M60+M54+M49+M38+M30+M27+M24+M21+M16+M33</f>
        <v>60166608.540000007</v>
      </c>
      <c r="N81" s="35">
        <f>N75+N60+N54+N49+N38+N16</f>
        <v>37576359</v>
      </c>
      <c r="O81" s="35">
        <f>O75+O60+O54+O49+O38+O21+O24+O16</f>
        <v>37576359</v>
      </c>
      <c r="P81" s="38"/>
      <c r="Q81" s="38"/>
      <c r="R81" s="38"/>
      <c r="S81" s="38"/>
      <c r="T81" s="38"/>
      <c r="U81" s="38"/>
      <c r="V81" s="38"/>
      <c r="W81" s="115"/>
      <c r="X81" s="117"/>
      <c r="Y81" s="117"/>
      <c r="Z81" s="117"/>
      <c r="AA81" s="117"/>
    </row>
    <row r="82" spans="1:27" ht="22.5" customHeight="1" x14ac:dyDescent="0.2">
      <c r="A82" s="252" t="s">
        <v>36</v>
      </c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4"/>
    </row>
    <row r="83" spans="1:27" ht="21.75" customHeight="1" x14ac:dyDescent="0.2">
      <c r="A83" s="237" t="s">
        <v>37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9"/>
    </row>
    <row r="84" spans="1:27" ht="144" customHeight="1" x14ac:dyDescent="0.3">
      <c r="A84" s="213" t="s">
        <v>38</v>
      </c>
      <c r="B84" s="213"/>
      <c r="C84" s="213"/>
      <c r="D84" s="25"/>
      <c r="E84" s="26" t="s">
        <v>105</v>
      </c>
      <c r="F84" s="26" t="s">
        <v>97</v>
      </c>
      <c r="G84" s="26" t="s">
        <v>39</v>
      </c>
      <c r="H84" s="135">
        <v>42005</v>
      </c>
      <c r="I84" s="27">
        <v>43100</v>
      </c>
      <c r="J84" s="26" t="s">
        <v>40</v>
      </c>
      <c r="K84" s="28" t="s">
        <v>6</v>
      </c>
      <c r="L84" s="106">
        <f>M84+N84+O84</f>
        <v>199471472.31</v>
      </c>
      <c r="M84" s="107">
        <f>SUM(M85:M88)</f>
        <v>59502034.309999995</v>
      </c>
      <c r="N84" s="107">
        <f>SUM(N85:N88)</f>
        <v>69984719</v>
      </c>
      <c r="O84" s="107">
        <f>SUM(O85:O88)</f>
        <v>69984719</v>
      </c>
      <c r="P84" s="36" t="s">
        <v>68</v>
      </c>
      <c r="Q84" s="36" t="s">
        <v>68</v>
      </c>
      <c r="R84" s="36" t="s">
        <v>68</v>
      </c>
      <c r="S84" s="36" t="s">
        <v>68</v>
      </c>
      <c r="T84" s="36" t="s">
        <v>68</v>
      </c>
      <c r="U84" s="36" t="s">
        <v>68</v>
      </c>
      <c r="V84" s="36" t="s">
        <v>68</v>
      </c>
      <c r="W84" s="114" t="s">
        <v>68</v>
      </c>
      <c r="X84" s="114" t="s">
        <v>68</v>
      </c>
      <c r="Y84" s="36" t="s">
        <v>68</v>
      </c>
      <c r="Z84" s="36" t="s">
        <v>68</v>
      </c>
      <c r="AA84" s="36" t="s">
        <v>68</v>
      </c>
    </row>
    <row r="85" spans="1:27" ht="114.75" customHeight="1" x14ac:dyDescent="0.35">
      <c r="A85" s="191" t="s">
        <v>90</v>
      </c>
      <c r="B85" s="191"/>
      <c r="C85" s="191"/>
      <c r="D85" s="30"/>
      <c r="E85" s="196" t="s">
        <v>101</v>
      </c>
      <c r="F85" s="26" t="s">
        <v>79</v>
      </c>
      <c r="G85" s="26" t="s">
        <v>150</v>
      </c>
      <c r="H85" s="135">
        <v>42005</v>
      </c>
      <c r="I85" s="27">
        <v>43100</v>
      </c>
      <c r="J85" s="26" t="s">
        <v>6</v>
      </c>
      <c r="K85" s="132" t="s">
        <v>130</v>
      </c>
      <c r="L85" s="106">
        <f t="shared" ref="L85:L88" si="8">M85+N85+O85</f>
        <v>45842768.909999996</v>
      </c>
      <c r="M85" s="108">
        <f>14745884-802633.09</f>
        <v>13943250.91</v>
      </c>
      <c r="N85" s="108">
        <v>15949759</v>
      </c>
      <c r="O85" s="108">
        <v>15949759</v>
      </c>
      <c r="P85" s="38" t="s">
        <v>68</v>
      </c>
      <c r="Q85" s="38" t="s">
        <v>68</v>
      </c>
      <c r="R85" s="38" t="s">
        <v>68</v>
      </c>
      <c r="S85" s="38" t="s">
        <v>68</v>
      </c>
      <c r="T85" s="38" t="s">
        <v>68</v>
      </c>
      <c r="U85" s="38" t="s">
        <v>68</v>
      </c>
      <c r="V85" s="38" t="s">
        <v>68</v>
      </c>
      <c r="W85" s="115" t="s">
        <v>68</v>
      </c>
      <c r="X85" s="115" t="s">
        <v>68</v>
      </c>
      <c r="Y85" s="38" t="s">
        <v>68</v>
      </c>
      <c r="Z85" s="38" t="s">
        <v>68</v>
      </c>
      <c r="AA85" s="38" t="s">
        <v>68</v>
      </c>
    </row>
    <row r="86" spans="1:27" s="11" customFormat="1" ht="112.5" customHeight="1" x14ac:dyDescent="0.35">
      <c r="A86" s="191" t="s">
        <v>90</v>
      </c>
      <c r="B86" s="191"/>
      <c r="C86" s="191"/>
      <c r="D86" s="30"/>
      <c r="E86" s="197"/>
      <c r="F86" s="31" t="s">
        <v>80</v>
      </c>
      <c r="G86" s="26" t="s">
        <v>151</v>
      </c>
      <c r="H86" s="135">
        <v>42005</v>
      </c>
      <c r="I86" s="27">
        <v>43100</v>
      </c>
      <c r="J86" s="26" t="s">
        <v>6</v>
      </c>
      <c r="K86" s="132" t="s">
        <v>130</v>
      </c>
      <c r="L86" s="106">
        <f t="shared" si="8"/>
        <v>26900620.48</v>
      </c>
      <c r="M86" s="108">
        <f>8629376-494737.52</f>
        <v>8134638.4800000004</v>
      </c>
      <c r="N86" s="108">
        <v>9382991</v>
      </c>
      <c r="O86" s="108">
        <v>9382991</v>
      </c>
      <c r="P86" s="38" t="s">
        <v>68</v>
      </c>
      <c r="Q86" s="38" t="s">
        <v>68</v>
      </c>
      <c r="R86" s="38" t="s">
        <v>68</v>
      </c>
      <c r="S86" s="38" t="s">
        <v>68</v>
      </c>
      <c r="T86" s="38" t="s">
        <v>68</v>
      </c>
      <c r="U86" s="38" t="s">
        <v>68</v>
      </c>
      <c r="V86" s="38" t="s">
        <v>68</v>
      </c>
      <c r="W86" s="115" t="s">
        <v>68</v>
      </c>
      <c r="X86" s="115" t="s">
        <v>68</v>
      </c>
      <c r="Y86" s="38" t="s">
        <v>68</v>
      </c>
      <c r="Z86" s="38" t="s">
        <v>68</v>
      </c>
      <c r="AA86" s="38" t="s">
        <v>68</v>
      </c>
    </row>
    <row r="87" spans="1:27" s="11" customFormat="1" ht="109.5" customHeight="1" x14ac:dyDescent="0.35">
      <c r="A87" s="191" t="s">
        <v>90</v>
      </c>
      <c r="B87" s="191"/>
      <c r="C87" s="191"/>
      <c r="D87" s="30"/>
      <c r="E87" s="197"/>
      <c r="F87" s="31" t="s">
        <v>197</v>
      </c>
      <c r="G87" s="26" t="s">
        <v>152</v>
      </c>
      <c r="H87" s="135">
        <v>42005</v>
      </c>
      <c r="I87" s="27">
        <v>43100</v>
      </c>
      <c r="J87" s="26" t="s">
        <v>6</v>
      </c>
      <c r="K87" s="132" t="s">
        <v>130</v>
      </c>
      <c r="L87" s="106">
        <f t="shared" si="8"/>
        <v>79956164.659999996</v>
      </c>
      <c r="M87" s="108">
        <f>26125674-1705537.34</f>
        <v>24420136.66</v>
      </c>
      <c r="N87" s="108">
        <v>27768014</v>
      </c>
      <c r="O87" s="108">
        <v>27768014</v>
      </c>
      <c r="P87" s="38" t="s">
        <v>68</v>
      </c>
      <c r="Q87" s="38" t="s">
        <v>68</v>
      </c>
      <c r="R87" s="38" t="s">
        <v>68</v>
      </c>
      <c r="S87" s="38" t="s">
        <v>68</v>
      </c>
      <c r="T87" s="38" t="s">
        <v>68</v>
      </c>
      <c r="U87" s="38" t="s">
        <v>68</v>
      </c>
      <c r="V87" s="38" t="s">
        <v>68</v>
      </c>
      <c r="W87" s="115" t="s">
        <v>68</v>
      </c>
      <c r="X87" s="115" t="s">
        <v>68</v>
      </c>
      <c r="Y87" s="38" t="s">
        <v>68</v>
      </c>
      <c r="Z87" s="38" t="s">
        <v>68</v>
      </c>
      <c r="AA87" s="38" t="s">
        <v>68</v>
      </c>
    </row>
    <row r="88" spans="1:27" s="11" customFormat="1" ht="112.5" customHeight="1" x14ac:dyDescent="0.35">
      <c r="A88" s="191" t="s">
        <v>90</v>
      </c>
      <c r="B88" s="191"/>
      <c r="C88" s="191"/>
      <c r="D88" s="30"/>
      <c r="E88" s="198"/>
      <c r="F88" s="31" t="s">
        <v>194</v>
      </c>
      <c r="G88" s="26" t="s">
        <v>106</v>
      </c>
      <c r="H88" s="135">
        <v>42005</v>
      </c>
      <c r="I88" s="27">
        <v>43100</v>
      </c>
      <c r="J88" s="26" t="s">
        <v>6</v>
      </c>
      <c r="K88" s="132" t="s">
        <v>130</v>
      </c>
      <c r="L88" s="106">
        <f t="shared" si="8"/>
        <v>46771918.259999998</v>
      </c>
      <c r="M88" s="108">
        <f>8273838+5251829-521658.74</f>
        <v>13004008.26</v>
      </c>
      <c r="N88" s="108">
        <f>8583913+8300042</f>
        <v>16883955</v>
      </c>
      <c r="O88" s="108">
        <f>8583913+8300042</f>
        <v>16883955</v>
      </c>
      <c r="P88" s="38" t="s">
        <v>68</v>
      </c>
      <c r="Q88" s="38" t="s">
        <v>68</v>
      </c>
      <c r="R88" s="38" t="s">
        <v>68</v>
      </c>
      <c r="S88" s="38" t="s">
        <v>68</v>
      </c>
      <c r="T88" s="38" t="s">
        <v>68</v>
      </c>
      <c r="U88" s="38" t="s">
        <v>68</v>
      </c>
      <c r="V88" s="38" t="s">
        <v>68</v>
      </c>
      <c r="W88" s="115" t="s">
        <v>68</v>
      </c>
      <c r="X88" s="115" t="s">
        <v>68</v>
      </c>
      <c r="Y88" s="38" t="s">
        <v>68</v>
      </c>
      <c r="Z88" s="38" t="s">
        <v>68</v>
      </c>
      <c r="AA88" s="38" t="s">
        <v>68</v>
      </c>
    </row>
    <row r="89" spans="1:27" s="11" customFormat="1" ht="19.5" customHeight="1" x14ac:dyDescent="0.35">
      <c r="A89" s="228" t="s">
        <v>184</v>
      </c>
      <c r="B89" s="229"/>
      <c r="C89" s="230"/>
      <c r="D89" s="214"/>
      <c r="E89" s="219" t="s">
        <v>107</v>
      </c>
      <c r="F89" s="220"/>
      <c r="G89" s="220"/>
      <c r="H89" s="221"/>
      <c r="I89" s="54">
        <v>42369</v>
      </c>
      <c r="J89" s="55" t="s">
        <v>6</v>
      </c>
      <c r="K89" s="55" t="s">
        <v>6</v>
      </c>
      <c r="L89" s="55" t="s">
        <v>6</v>
      </c>
      <c r="M89" s="55" t="s">
        <v>6</v>
      </c>
      <c r="N89" s="55" t="s">
        <v>6</v>
      </c>
      <c r="O89" s="55" t="s">
        <v>6</v>
      </c>
      <c r="P89" s="82"/>
      <c r="Q89" s="82"/>
      <c r="R89" s="82"/>
      <c r="S89" s="82" t="s">
        <v>68</v>
      </c>
      <c r="T89" s="82"/>
      <c r="U89" s="82"/>
      <c r="V89" s="82"/>
      <c r="W89" s="116"/>
      <c r="X89" s="122"/>
      <c r="Y89" s="122"/>
      <c r="Z89" s="122"/>
      <c r="AA89" s="122"/>
    </row>
    <row r="90" spans="1:27" s="11" customFormat="1" ht="19.5" customHeight="1" x14ac:dyDescent="0.35">
      <c r="A90" s="231"/>
      <c r="B90" s="232"/>
      <c r="C90" s="233"/>
      <c r="D90" s="214"/>
      <c r="E90" s="222"/>
      <c r="F90" s="223"/>
      <c r="G90" s="223"/>
      <c r="H90" s="224"/>
      <c r="I90" s="54">
        <v>42735</v>
      </c>
      <c r="J90" s="55" t="s">
        <v>6</v>
      </c>
      <c r="K90" s="55" t="s">
        <v>6</v>
      </c>
      <c r="L90" s="55" t="s">
        <v>6</v>
      </c>
      <c r="M90" s="55" t="s">
        <v>6</v>
      </c>
      <c r="N90" s="55" t="s">
        <v>6</v>
      </c>
      <c r="O90" s="55" t="s">
        <v>6</v>
      </c>
      <c r="P90" s="82"/>
      <c r="Q90" s="82"/>
      <c r="R90" s="82"/>
      <c r="S90" s="82"/>
      <c r="T90" s="82"/>
      <c r="U90" s="82"/>
      <c r="V90" s="82"/>
      <c r="W90" s="116" t="s">
        <v>68</v>
      </c>
      <c r="X90" s="122"/>
      <c r="Y90" s="122"/>
      <c r="Z90" s="122"/>
      <c r="AA90" s="122"/>
    </row>
    <row r="91" spans="1:27" s="11" customFormat="1" ht="22.5" x14ac:dyDescent="0.35">
      <c r="A91" s="234"/>
      <c r="B91" s="235"/>
      <c r="C91" s="236"/>
      <c r="D91" s="215"/>
      <c r="E91" s="225"/>
      <c r="F91" s="226"/>
      <c r="G91" s="226"/>
      <c r="H91" s="227"/>
      <c r="I91" s="54">
        <v>43100</v>
      </c>
      <c r="J91" s="55" t="s">
        <v>6</v>
      </c>
      <c r="K91" s="55" t="s">
        <v>6</v>
      </c>
      <c r="L91" s="55" t="s">
        <v>6</v>
      </c>
      <c r="M91" s="55" t="s">
        <v>6</v>
      </c>
      <c r="N91" s="55" t="s">
        <v>6</v>
      </c>
      <c r="O91" s="55" t="s">
        <v>6</v>
      </c>
      <c r="P91" s="82"/>
      <c r="Q91" s="82"/>
      <c r="R91" s="82"/>
      <c r="S91" s="82"/>
      <c r="T91" s="82"/>
      <c r="U91" s="82"/>
      <c r="V91" s="82"/>
      <c r="W91" s="116"/>
      <c r="X91" s="122"/>
      <c r="Y91" s="122"/>
      <c r="Z91" s="122"/>
      <c r="AA91" s="82" t="s">
        <v>68</v>
      </c>
    </row>
    <row r="92" spans="1:27" s="11" customFormat="1" ht="138.75" customHeight="1" x14ac:dyDescent="0.35">
      <c r="A92" s="213" t="s">
        <v>41</v>
      </c>
      <c r="B92" s="213"/>
      <c r="C92" s="213"/>
      <c r="D92" s="25"/>
      <c r="E92" s="26" t="s">
        <v>108</v>
      </c>
      <c r="F92" s="196" t="s">
        <v>82</v>
      </c>
      <c r="G92" s="196" t="s">
        <v>10</v>
      </c>
      <c r="H92" s="135">
        <v>42005</v>
      </c>
      <c r="I92" s="27">
        <v>43100</v>
      </c>
      <c r="J92" s="28" t="s">
        <v>42</v>
      </c>
      <c r="K92" s="28" t="s">
        <v>6</v>
      </c>
      <c r="L92" s="93">
        <f>M92+O92</f>
        <v>0</v>
      </c>
      <c r="M92" s="88">
        <v>0</v>
      </c>
      <c r="N92" s="88">
        <v>0</v>
      </c>
      <c r="O92" s="88">
        <v>0</v>
      </c>
      <c r="P92" s="38" t="s">
        <v>68</v>
      </c>
      <c r="Q92" s="38" t="s">
        <v>68</v>
      </c>
      <c r="R92" s="38" t="s">
        <v>68</v>
      </c>
      <c r="S92" s="38" t="s">
        <v>68</v>
      </c>
      <c r="T92" s="38" t="s">
        <v>68</v>
      </c>
      <c r="U92" s="38" t="s">
        <v>68</v>
      </c>
      <c r="V92" s="38" t="s">
        <v>68</v>
      </c>
      <c r="W92" s="115" t="s">
        <v>68</v>
      </c>
      <c r="X92" s="115" t="s">
        <v>68</v>
      </c>
      <c r="Y92" s="115" t="s">
        <v>68</v>
      </c>
      <c r="Z92" s="115" t="s">
        <v>68</v>
      </c>
      <c r="AA92" s="38" t="s">
        <v>68</v>
      </c>
    </row>
    <row r="93" spans="1:27" s="11" customFormat="1" ht="138.75" customHeight="1" x14ac:dyDescent="0.35">
      <c r="A93" s="269" t="s">
        <v>155</v>
      </c>
      <c r="B93" s="269"/>
      <c r="C93" s="269"/>
      <c r="D93" s="150"/>
      <c r="E93" s="148" t="s">
        <v>85</v>
      </c>
      <c r="F93" s="198"/>
      <c r="G93" s="198"/>
      <c r="H93" s="135">
        <v>42005</v>
      </c>
      <c r="I93" s="27">
        <v>43100</v>
      </c>
      <c r="J93" s="28" t="s">
        <v>6</v>
      </c>
      <c r="K93" s="28" t="s">
        <v>6</v>
      </c>
      <c r="L93" s="28" t="s">
        <v>6</v>
      </c>
      <c r="M93" s="28" t="s">
        <v>6</v>
      </c>
      <c r="N93" s="28" t="s">
        <v>6</v>
      </c>
      <c r="O93" s="28" t="s">
        <v>6</v>
      </c>
      <c r="P93" s="151" t="s">
        <v>68</v>
      </c>
      <c r="Q93" s="151" t="s">
        <v>68</v>
      </c>
      <c r="R93" s="151" t="s">
        <v>68</v>
      </c>
      <c r="S93" s="151" t="s">
        <v>68</v>
      </c>
      <c r="T93" s="151" t="s">
        <v>68</v>
      </c>
      <c r="U93" s="151" t="s">
        <v>68</v>
      </c>
      <c r="V93" s="151" t="s">
        <v>68</v>
      </c>
      <c r="W93" s="115" t="s">
        <v>68</v>
      </c>
      <c r="X93" s="115" t="s">
        <v>68</v>
      </c>
      <c r="Y93" s="115" t="s">
        <v>68</v>
      </c>
      <c r="Z93" s="115" t="s">
        <v>68</v>
      </c>
      <c r="AA93" s="151" t="s">
        <v>68</v>
      </c>
    </row>
    <row r="94" spans="1:27" s="11" customFormat="1" ht="24" customHeight="1" x14ac:dyDescent="0.35">
      <c r="A94" s="334" t="s">
        <v>185</v>
      </c>
      <c r="B94" s="335"/>
      <c r="C94" s="336"/>
      <c r="D94" s="264"/>
      <c r="E94" s="219" t="s">
        <v>6</v>
      </c>
      <c r="F94" s="220"/>
      <c r="G94" s="220"/>
      <c r="H94" s="221"/>
      <c r="I94" s="54">
        <v>42369</v>
      </c>
      <c r="J94" s="55" t="s">
        <v>6</v>
      </c>
      <c r="K94" s="55" t="s">
        <v>6</v>
      </c>
      <c r="L94" s="55" t="s">
        <v>6</v>
      </c>
      <c r="M94" s="55" t="s">
        <v>6</v>
      </c>
      <c r="N94" s="55" t="s">
        <v>6</v>
      </c>
      <c r="O94" s="55" t="s">
        <v>6</v>
      </c>
      <c r="P94" s="82"/>
      <c r="Q94" s="82"/>
      <c r="R94" s="82"/>
      <c r="S94" s="82" t="s">
        <v>68</v>
      </c>
      <c r="T94" s="82"/>
      <c r="U94" s="82"/>
      <c r="V94" s="82"/>
      <c r="W94" s="116"/>
      <c r="X94" s="122"/>
      <c r="Y94" s="122"/>
      <c r="Z94" s="122"/>
      <c r="AA94" s="122"/>
    </row>
    <row r="95" spans="1:27" s="11" customFormat="1" ht="24" customHeight="1" x14ac:dyDescent="0.35">
      <c r="A95" s="337"/>
      <c r="B95" s="338"/>
      <c r="C95" s="339"/>
      <c r="D95" s="264"/>
      <c r="E95" s="222"/>
      <c r="F95" s="223"/>
      <c r="G95" s="223"/>
      <c r="H95" s="224"/>
      <c r="I95" s="54">
        <v>42735</v>
      </c>
      <c r="J95" s="55" t="s">
        <v>6</v>
      </c>
      <c r="K95" s="55" t="s">
        <v>6</v>
      </c>
      <c r="L95" s="55" t="s">
        <v>6</v>
      </c>
      <c r="M95" s="55" t="s">
        <v>6</v>
      </c>
      <c r="N95" s="55" t="s">
        <v>6</v>
      </c>
      <c r="O95" s="55" t="s">
        <v>6</v>
      </c>
      <c r="P95" s="82"/>
      <c r="Q95" s="82"/>
      <c r="R95" s="82"/>
      <c r="S95" s="82"/>
      <c r="T95" s="82"/>
      <c r="U95" s="82"/>
      <c r="V95" s="82"/>
      <c r="W95" s="116" t="s">
        <v>68</v>
      </c>
      <c r="X95" s="122"/>
      <c r="Y95" s="122"/>
      <c r="Z95" s="122"/>
      <c r="AA95" s="122"/>
    </row>
    <row r="96" spans="1:27" ht="24" customHeight="1" x14ac:dyDescent="0.35">
      <c r="A96" s="340"/>
      <c r="B96" s="341"/>
      <c r="C96" s="342"/>
      <c r="D96" s="265"/>
      <c r="E96" s="225"/>
      <c r="F96" s="226"/>
      <c r="G96" s="226"/>
      <c r="H96" s="227"/>
      <c r="I96" s="54">
        <v>43100</v>
      </c>
      <c r="J96" s="55" t="s">
        <v>6</v>
      </c>
      <c r="K96" s="55" t="s">
        <v>6</v>
      </c>
      <c r="L96" s="55" t="s">
        <v>6</v>
      </c>
      <c r="M96" s="55" t="s">
        <v>6</v>
      </c>
      <c r="N96" s="55" t="s">
        <v>6</v>
      </c>
      <c r="O96" s="55" t="s">
        <v>6</v>
      </c>
      <c r="P96" s="82"/>
      <c r="Q96" s="82"/>
      <c r="R96" s="82"/>
      <c r="S96" s="82"/>
      <c r="T96" s="82"/>
      <c r="U96" s="82"/>
      <c r="V96" s="82"/>
      <c r="W96" s="116"/>
      <c r="X96" s="121"/>
      <c r="Y96" s="121"/>
      <c r="Z96" s="121"/>
      <c r="AA96" s="127" t="s">
        <v>68</v>
      </c>
    </row>
    <row r="97" spans="1:27" ht="115.5" customHeight="1" x14ac:dyDescent="0.35">
      <c r="A97" s="213" t="s">
        <v>43</v>
      </c>
      <c r="B97" s="213"/>
      <c r="C97" s="213"/>
      <c r="D97" s="25"/>
      <c r="E97" s="26" t="s">
        <v>109</v>
      </c>
      <c r="F97" s="196" t="s">
        <v>5</v>
      </c>
      <c r="G97" s="196" t="s">
        <v>10</v>
      </c>
      <c r="H97" s="135">
        <v>42005</v>
      </c>
      <c r="I97" s="27">
        <v>43100</v>
      </c>
      <c r="J97" s="28" t="s">
        <v>44</v>
      </c>
      <c r="K97" s="28" t="s">
        <v>6</v>
      </c>
      <c r="L97" s="94">
        <f>M97+N97+O97</f>
        <v>0</v>
      </c>
      <c r="M97" s="95">
        <v>0</v>
      </c>
      <c r="N97" s="95">
        <v>0</v>
      </c>
      <c r="O97" s="95">
        <v>0</v>
      </c>
      <c r="P97" s="38" t="s">
        <v>68</v>
      </c>
      <c r="Q97" s="38" t="s">
        <v>68</v>
      </c>
      <c r="R97" s="38" t="s">
        <v>68</v>
      </c>
      <c r="S97" s="38" t="s">
        <v>68</v>
      </c>
      <c r="T97" s="38" t="s">
        <v>68</v>
      </c>
      <c r="U97" s="38" t="s">
        <v>68</v>
      </c>
      <c r="V97" s="38" t="s">
        <v>68</v>
      </c>
      <c r="W97" s="115" t="s">
        <v>68</v>
      </c>
      <c r="X97" s="115" t="s">
        <v>68</v>
      </c>
      <c r="Y97" s="115" t="s">
        <v>68</v>
      </c>
      <c r="Z97" s="115" t="s">
        <v>68</v>
      </c>
      <c r="AA97" s="38" t="s">
        <v>68</v>
      </c>
    </row>
    <row r="98" spans="1:27" ht="180" x14ac:dyDescent="0.35">
      <c r="A98" s="269" t="s">
        <v>154</v>
      </c>
      <c r="B98" s="269"/>
      <c r="C98" s="269"/>
      <c r="D98" s="150"/>
      <c r="E98" s="148" t="s">
        <v>156</v>
      </c>
      <c r="F98" s="198"/>
      <c r="G98" s="198"/>
      <c r="H98" s="135">
        <v>42005</v>
      </c>
      <c r="I98" s="27">
        <v>43100</v>
      </c>
      <c r="J98" s="28" t="s">
        <v>6</v>
      </c>
      <c r="K98" s="28" t="s">
        <v>6</v>
      </c>
      <c r="L98" s="28" t="s">
        <v>6</v>
      </c>
      <c r="M98" s="28" t="s">
        <v>6</v>
      </c>
      <c r="N98" s="28" t="s">
        <v>6</v>
      </c>
      <c r="O98" s="28" t="s">
        <v>6</v>
      </c>
      <c r="P98" s="151" t="s">
        <v>68</v>
      </c>
      <c r="Q98" s="151" t="s">
        <v>68</v>
      </c>
      <c r="R98" s="151" t="s">
        <v>68</v>
      </c>
      <c r="S98" s="151" t="s">
        <v>68</v>
      </c>
      <c r="T98" s="151" t="s">
        <v>68</v>
      </c>
      <c r="U98" s="151" t="s">
        <v>68</v>
      </c>
      <c r="V98" s="151" t="s">
        <v>68</v>
      </c>
      <c r="W98" s="115" t="s">
        <v>68</v>
      </c>
      <c r="X98" s="115" t="s">
        <v>68</v>
      </c>
      <c r="Y98" s="115" t="s">
        <v>68</v>
      </c>
      <c r="Z98" s="115" t="s">
        <v>68</v>
      </c>
      <c r="AA98" s="151" t="s">
        <v>68</v>
      </c>
    </row>
    <row r="99" spans="1:27" ht="21" customHeight="1" x14ac:dyDescent="0.35">
      <c r="A99" s="334" t="s">
        <v>186</v>
      </c>
      <c r="B99" s="335"/>
      <c r="C99" s="336"/>
      <c r="D99" s="264"/>
      <c r="E99" s="219" t="s">
        <v>6</v>
      </c>
      <c r="F99" s="220"/>
      <c r="G99" s="220"/>
      <c r="H99" s="221"/>
      <c r="I99" s="54">
        <v>42369</v>
      </c>
      <c r="J99" s="55" t="s">
        <v>6</v>
      </c>
      <c r="K99" s="55" t="s">
        <v>6</v>
      </c>
      <c r="L99" s="55" t="s">
        <v>6</v>
      </c>
      <c r="M99" s="55" t="s">
        <v>6</v>
      </c>
      <c r="N99" s="55" t="s">
        <v>6</v>
      </c>
      <c r="O99" s="55" t="s">
        <v>6</v>
      </c>
      <c r="P99" s="82"/>
      <c r="Q99" s="82"/>
      <c r="R99" s="82"/>
      <c r="S99" s="82" t="s">
        <v>68</v>
      </c>
      <c r="T99" s="82"/>
      <c r="U99" s="82"/>
      <c r="V99" s="82"/>
      <c r="W99" s="116"/>
      <c r="X99" s="121"/>
      <c r="Y99" s="121"/>
      <c r="Z99" s="121"/>
      <c r="AA99" s="121"/>
    </row>
    <row r="100" spans="1:27" ht="21" customHeight="1" x14ac:dyDescent="0.35">
      <c r="A100" s="337"/>
      <c r="B100" s="338"/>
      <c r="C100" s="339"/>
      <c r="D100" s="264"/>
      <c r="E100" s="222"/>
      <c r="F100" s="223"/>
      <c r="G100" s="223"/>
      <c r="H100" s="224"/>
      <c r="I100" s="54">
        <v>42735</v>
      </c>
      <c r="J100" s="55" t="s">
        <v>6</v>
      </c>
      <c r="K100" s="55" t="s">
        <v>6</v>
      </c>
      <c r="L100" s="55" t="s">
        <v>6</v>
      </c>
      <c r="M100" s="55" t="s">
        <v>6</v>
      </c>
      <c r="N100" s="55" t="s">
        <v>6</v>
      </c>
      <c r="O100" s="55" t="s">
        <v>6</v>
      </c>
      <c r="P100" s="82"/>
      <c r="Q100" s="82"/>
      <c r="R100" s="82"/>
      <c r="S100" s="82"/>
      <c r="T100" s="82"/>
      <c r="U100" s="82"/>
      <c r="V100" s="82"/>
      <c r="W100" s="116" t="s">
        <v>68</v>
      </c>
      <c r="X100" s="121"/>
      <c r="Y100" s="121"/>
      <c r="Z100" s="121"/>
      <c r="AA100" s="121"/>
    </row>
    <row r="101" spans="1:27" ht="21" customHeight="1" x14ac:dyDescent="0.35">
      <c r="A101" s="340"/>
      <c r="B101" s="341"/>
      <c r="C101" s="342"/>
      <c r="D101" s="265"/>
      <c r="E101" s="225"/>
      <c r="F101" s="226"/>
      <c r="G101" s="226"/>
      <c r="H101" s="227"/>
      <c r="I101" s="54">
        <v>43100</v>
      </c>
      <c r="J101" s="55" t="s">
        <v>6</v>
      </c>
      <c r="K101" s="55" t="s">
        <v>6</v>
      </c>
      <c r="L101" s="55" t="s">
        <v>6</v>
      </c>
      <c r="M101" s="56" t="s">
        <v>6</v>
      </c>
      <c r="N101" s="56" t="s">
        <v>6</v>
      </c>
      <c r="O101" s="56" t="s">
        <v>6</v>
      </c>
      <c r="P101" s="82"/>
      <c r="Q101" s="82"/>
      <c r="R101" s="82"/>
      <c r="S101" s="82"/>
      <c r="T101" s="82"/>
      <c r="U101" s="82"/>
      <c r="V101" s="82"/>
      <c r="W101" s="130"/>
      <c r="X101" s="121"/>
      <c r="Y101" s="121"/>
      <c r="Z101" s="121"/>
      <c r="AA101" s="82" t="s">
        <v>68</v>
      </c>
    </row>
    <row r="102" spans="1:27" ht="133.5" customHeight="1" x14ac:dyDescent="0.35">
      <c r="A102" s="213" t="s">
        <v>45</v>
      </c>
      <c r="B102" s="213"/>
      <c r="C102" s="213"/>
      <c r="D102" s="25"/>
      <c r="E102" s="26" t="s">
        <v>109</v>
      </c>
      <c r="F102" s="196" t="s">
        <v>5</v>
      </c>
      <c r="G102" s="196" t="s">
        <v>22</v>
      </c>
      <c r="H102" s="135">
        <v>42005</v>
      </c>
      <c r="I102" s="27">
        <v>43100</v>
      </c>
      <c r="J102" s="28" t="s">
        <v>46</v>
      </c>
      <c r="K102" s="28" t="s">
        <v>6</v>
      </c>
      <c r="L102" s="93">
        <f>M102+N102+O102</f>
        <v>0</v>
      </c>
      <c r="M102" s="88">
        <v>0</v>
      </c>
      <c r="N102" s="88">
        <v>0</v>
      </c>
      <c r="O102" s="88">
        <v>0</v>
      </c>
      <c r="P102" s="38" t="s">
        <v>68</v>
      </c>
      <c r="Q102" s="38" t="s">
        <v>68</v>
      </c>
      <c r="R102" s="38" t="s">
        <v>68</v>
      </c>
      <c r="S102" s="38" t="s">
        <v>68</v>
      </c>
      <c r="T102" s="38" t="s">
        <v>68</v>
      </c>
      <c r="U102" s="38" t="s">
        <v>68</v>
      </c>
      <c r="V102" s="38" t="s">
        <v>68</v>
      </c>
      <c r="W102" s="115" t="s">
        <v>68</v>
      </c>
      <c r="X102" s="115" t="s">
        <v>68</v>
      </c>
      <c r="Y102" s="115" t="s">
        <v>68</v>
      </c>
      <c r="Z102" s="115" t="s">
        <v>68</v>
      </c>
      <c r="AA102" s="38" t="s">
        <v>68</v>
      </c>
    </row>
    <row r="103" spans="1:27" ht="180" x14ac:dyDescent="0.35">
      <c r="A103" s="269" t="s">
        <v>153</v>
      </c>
      <c r="B103" s="269"/>
      <c r="C103" s="269"/>
      <c r="D103" s="150"/>
      <c r="E103" s="148" t="s">
        <v>156</v>
      </c>
      <c r="F103" s="198"/>
      <c r="G103" s="198"/>
      <c r="H103" s="135">
        <v>42005</v>
      </c>
      <c r="I103" s="27">
        <v>43100</v>
      </c>
      <c r="J103" s="28" t="s">
        <v>6</v>
      </c>
      <c r="K103" s="28" t="s">
        <v>6</v>
      </c>
      <c r="L103" s="28" t="s">
        <v>6</v>
      </c>
      <c r="M103" s="28" t="s">
        <v>6</v>
      </c>
      <c r="N103" s="28" t="s">
        <v>6</v>
      </c>
      <c r="O103" s="28" t="s">
        <v>6</v>
      </c>
      <c r="P103" s="151" t="s">
        <v>68</v>
      </c>
      <c r="Q103" s="151" t="s">
        <v>68</v>
      </c>
      <c r="R103" s="151" t="s">
        <v>68</v>
      </c>
      <c r="S103" s="151" t="s">
        <v>68</v>
      </c>
      <c r="T103" s="151" t="s">
        <v>68</v>
      </c>
      <c r="U103" s="151" t="s">
        <v>68</v>
      </c>
      <c r="V103" s="151" t="s">
        <v>68</v>
      </c>
      <c r="W103" s="115" t="s">
        <v>68</v>
      </c>
      <c r="X103" s="115" t="s">
        <v>68</v>
      </c>
      <c r="Y103" s="115" t="s">
        <v>68</v>
      </c>
      <c r="Z103" s="115" t="s">
        <v>68</v>
      </c>
      <c r="AA103" s="151" t="s">
        <v>68</v>
      </c>
    </row>
    <row r="104" spans="1:27" ht="22.5" customHeight="1" x14ac:dyDescent="0.35">
      <c r="A104" s="334" t="s">
        <v>187</v>
      </c>
      <c r="B104" s="335"/>
      <c r="C104" s="336"/>
      <c r="D104" s="264"/>
      <c r="E104" s="219" t="s">
        <v>6</v>
      </c>
      <c r="F104" s="220"/>
      <c r="G104" s="220"/>
      <c r="H104" s="221"/>
      <c r="I104" s="54">
        <v>42369</v>
      </c>
      <c r="J104" s="55" t="s">
        <v>6</v>
      </c>
      <c r="K104" s="55" t="s">
        <v>6</v>
      </c>
      <c r="L104" s="55" t="s">
        <v>6</v>
      </c>
      <c r="M104" s="55" t="s">
        <v>6</v>
      </c>
      <c r="N104" s="55" t="s">
        <v>6</v>
      </c>
      <c r="O104" s="55" t="s">
        <v>6</v>
      </c>
      <c r="P104" s="82"/>
      <c r="Q104" s="82"/>
      <c r="R104" s="82"/>
      <c r="S104" s="82" t="s">
        <v>68</v>
      </c>
      <c r="T104" s="82"/>
      <c r="U104" s="82"/>
      <c r="V104" s="82"/>
      <c r="W104" s="116"/>
      <c r="X104" s="121"/>
      <c r="Y104" s="121"/>
      <c r="Z104" s="121"/>
      <c r="AA104" s="121"/>
    </row>
    <row r="105" spans="1:27" ht="22.5" customHeight="1" x14ac:dyDescent="0.35">
      <c r="A105" s="337"/>
      <c r="B105" s="338"/>
      <c r="C105" s="339"/>
      <c r="D105" s="264"/>
      <c r="E105" s="222"/>
      <c r="F105" s="223"/>
      <c r="G105" s="223"/>
      <c r="H105" s="224"/>
      <c r="I105" s="54">
        <v>42735</v>
      </c>
      <c r="J105" s="55" t="s">
        <v>6</v>
      </c>
      <c r="K105" s="55" t="s">
        <v>6</v>
      </c>
      <c r="L105" s="55" t="s">
        <v>6</v>
      </c>
      <c r="M105" s="55" t="s">
        <v>6</v>
      </c>
      <c r="N105" s="55" t="s">
        <v>6</v>
      </c>
      <c r="O105" s="55" t="s">
        <v>6</v>
      </c>
      <c r="P105" s="82"/>
      <c r="Q105" s="82"/>
      <c r="R105" s="82"/>
      <c r="S105" s="82"/>
      <c r="T105" s="82"/>
      <c r="U105" s="82"/>
      <c r="V105" s="82"/>
      <c r="W105" s="116" t="s">
        <v>68</v>
      </c>
      <c r="X105" s="121"/>
      <c r="Y105" s="121"/>
      <c r="Z105" s="121"/>
      <c r="AA105" s="121"/>
    </row>
    <row r="106" spans="1:27" ht="22.5" customHeight="1" x14ac:dyDescent="0.35">
      <c r="A106" s="340"/>
      <c r="B106" s="341"/>
      <c r="C106" s="342"/>
      <c r="D106" s="265"/>
      <c r="E106" s="225"/>
      <c r="F106" s="226"/>
      <c r="G106" s="226"/>
      <c r="H106" s="227"/>
      <c r="I106" s="54">
        <v>43100</v>
      </c>
      <c r="J106" s="55" t="s">
        <v>6</v>
      </c>
      <c r="K106" s="55" t="s">
        <v>6</v>
      </c>
      <c r="L106" s="55" t="s">
        <v>6</v>
      </c>
      <c r="M106" s="56" t="s">
        <v>6</v>
      </c>
      <c r="N106" s="56" t="s">
        <v>6</v>
      </c>
      <c r="O106" s="55" t="s">
        <v>6</v>
      </c>
      <c r="P106" s="82"/>
      <c r="Q106" s="82"/>
      <c r="R106" s="82"/>
      <c r="S106" s="82"/>
      <c r="T106" s="82"/>
      <c r="U106" s="82"/>
      <c r="V106" s="82"/>
      <c r="W106" s="130"/>
      <c r="X106" s="121"/>
      <c r="Y106" s="121"/>
      <c r="Z106" s="121"/>
      <c r="AA106" s="82" t="s">
        <v>68</v>
      </c>
    </row>
    <row r="107" spans="1:27" ht="158.25" customHeight="1" x14ac:dyDescent="0.3">
      <c r="A107" s="213" t="s">
        <v>47</v>
      </c>
      <c r="B107" s="213"/>
      <c r="C107" s="213"/>
      <c r="D107" s="28"/>
      <c r="E107" s="26" t="s">
        <v>109</v>
      </c>
      <c r="F107" s="196" t="s">
        <v>5</v>
      </c>
      <c r="G107" s="196" t="s">
        <v>25</v>
      </c>
      <c r="H107" s="34">
        <v>42005</v>
      </c>
      <c r="I107" s="34">
        <v>43100</v>
      </c>
      <c r="J107" s="28" t="s">
        <v>48</v>
      </c>
      <c r="K107" s="28" t="s">
        <v>6</v>
      </c>
      <c r="L107" s="93">
        <f>M107+N107+O107</f>
        <v>0</v>
      </c>
      <c r="M107" s="88">
        <f>SUM(M108:M108)</f>
        <v>0</v>
      </c>
      <c r="N107" s="88">
        <f>SUM(N108:N108)</f>
        <v>0</v>
      </c>
      <c r="O107" s="88">
        <v>0</v>
      </c>
      <c r="P107" s="36" t="s">
        <v>68</v>
      </c>
      <c r="Q107" s="36" t="s">
        <v>68</v>
      </c>
      <c r="R107" s="36" t="s">
        <v>68</v>
      </c>
      <c r="S107" s="36" t="s">
        <v>68</v>
      </c>
      <c r="T107" s="36" t="s">
        <v>68</v>
      </c>
      <c r="U107" s="36" t="s">
        <v>68</v>
      </c>
      <c r="V107" s="36" t="s">
        <v>68</v>
      </c>
      <c r="W107" s="36" t="s">
        <v>68</v>
      </c>
      <c r="X107" s="36" t="s">
        <v>68</v>
      </c>
      <c r="Y107" s="36" t="s">
        <v>68</v>
      </c>
      <c r="Z107" s="36" t="s">
        <v>68</v>
      </c>
      <c r="AA107" s="36" t="s">
        <v>68</v>
      </c>
    </row>
    <row r="108" spans="1:27" ht="216" customHeight="1" x14ac:dyDescent="0.35">
      <c r="A108" s="266" t="s">
        <v>165</v>
      </c>
      <c r="B108" s="267"/>
      <c r="C108" s="268"/>
      <c r="D108" s="28"/>
      <c r="E108" s="148" t="s">
        <v>156</v>
      </c>
      <c r="F108" s="198"/>
      <c r="G108" s="198"/>
      <c r="H108" s="27">
        <v>42005</v>
      </c>
      <c r="I108" s="27">
        <v>43100</v>
      </c>
      <c r="J108" s="26" t="s">
        <v>6</v>
      </c>
      <c r="K108" s="148" t="s">
        <v>6</v>
      </c>
      <c r="L108" s="148" t="s">
        <v>6</v>
      </c>
      <c r="M108" s="148" t="s">
        <v>6</v>
      </c>
      <c r="N108" s="148" t="s">
        <v>6</v>
      </c>
      <c r="O108" s="148" t="s">
        <v>6</v>
      </c>
      <c r="P108" s="131" t="s">
        <v>68</v>
      </c>
      <c r="Q108" s="131" t="s">
        <v>68</v>
      </c>
      <c r="R108" s="131" t="s">
        <v>68</v>
      </c>
      <c r="S108" s="131" t="s">
        <v>68</v>
      </c>
      <c r="T108" s="131" t="s">
        <v>68</v>
      </c>
      <c r="U108" s="131" t="s">
        <v>68</v>
      </c>
      <c r="V108" s="131" t="s">
        <v>68</v>
      </c>
      <c r="W108" s="131" t="s">
        <v>68</v>
      </c>
      <c r="X108" s="131" t="s">
        <v>68</v>
      </c>
      <c r="Y108" s="131" t="s">
        <v>68</v>
      </c>
      <c r="Z108" s="131" t="s">
        <v>68</v>
      </c>
      <c r="AA108" s="131" t="s">
        <v>68</v>
      </c>
    </row>
    <row r="109" spans="1:27" ht="24.75" customHeight="1" x14ac:dyDescent="0.35">
      <c r="A109" s="228" t="s">
        <v>188</v>
      </c>
      <c r="B109" s="229"/>
      <c r="C109" s="230"/>
      <c r="D109" s="217"/>
      <c r="E109" s="222" t="s">
        <v>6</v>
      </c>
      <c r="F109" s="223"/>
      <c r="G109" s="223"/>
      <c r="H109" s="224"/>
      <c r="I109" s="54">
        <v>42369</v>
      </c>
      <c r="J109" s="55" t="s">
        <v>6</v>
      </c>
      <c r="K109" s="55" t="s">
        <v>6</v>
      </c>
      <c r="L109" s="55" t="s">
        <v>6</v>
      </c>
      <c r="M109" s="56" t="s">
        <v>6</v>
      </c>
      <c r="N109" s="56" t="s">
        <v>6</v>
      </c>
      <c r="O109" s="56" t="s">
        <v>6</v>
      </c>
      <c r="P109" s="82"/>
      <c r="Q109" s="82"/>
      <c r="R109" s="82"/>
      <c r="S109" s="82" t="s">
        <v>68</v>
      </c>
      <c r="T109" s="82"/>
      <c r="U109" s="82"/>
      <c r="V109" s="82"/>
      <c r="W109" s="116"/>
      <c r="X109" s="121"/>
      <c r="Y109" s="121"/>
      <c r="Z109" s="121"/>
      <c r="AA109" s="121"/>
    </row>
    <row r="110" spans="1:27" ht="24.75" customHeight="1" x14ac:dyDescent="0.35">
      <c r="A110" s="231"/>
      <c r="B110" s="232"/>
      <c r="C110" s="233"/>
      <c r="D110" s="217"/>
      <c r="E110" s="222"/>
      <c r="F110" s="223"/>
      <c r="G110" s="223"/>
      <c r="H110" s="224"/>
      <c r="I110" s="54">
        <v>42735</v>
      </c>
      <c r="J110" s="55" t="s">
        <v>6</v>
      </c>
      <c r="K110" s="55" t="s">
        <v>6</v>
      </c>
      <c r="L110" s="55" t="s">
        <v>6</v>
      </c>
      <c r="M110" s="56" t="s">
        <v>6</v>
      </c>
      <c r="N110" s="56" t="s">
        <v>6</v>
      </c>
      <c r="O110" s="56" t="s">
        <v>6</v>
      </c>
      <c r="P110" s="82"/>
      <c r="Q110" s="82"/>
      <c r="R110" s="82"/>
      <c r="S110" s="82"/>
      <c r="T110" s="82"/>
      <c r="U110" s="82"/>
      <c r="V110" s="82"/>
      <c r="W110" s="116" t="s">
        <v>68</v>
      </c>
      <c r="X110" s="121"/>
      <c r="Y110" s="121"/>
      <c r="Z110" s="121"/>
      <c r="AA110" s="121"/>
    </row>
    <row r="111" spans="1:27" ht="23.25" customHeight="1" x14ac:dyDescent="0.35">
      <c r="A111" s="234"/>
      <c r="B111" s="235"/>
      <c r="C111" s="236"/>
      <c r="D111" s="218"/>
      <c r="E111" s="225"/>
      <c r="F111" s="226"/>
      <c r="G111" s="226"/>
      <c r="H111" s="227"/>
      <c r="I111" s="54">
        <v>43100</v>
      </c>
      <c r="J111" s="55" t="s">
        <v>6</v>
      </c>
      <c r="K111" s="55" t="s">
        <v>6</v>
      </c>
      <c r="L111" s="55" t="s">
        <v>6</v>
      </c>
      <c r="M111" s="56" t="s">
        <v>6</v>
      </c>
      <c r="N111" s="56" t="s">
        <v>6</v>
      </c>
      <c r="O111" s="56" t="s">
        <v>6</v>
      </c>
      <c r="P111" s="82"/>
      <c r="Q111" s="82"/>
      <c r="R111" s="82"/>
      <c r="S111" s="82"/>
      <c r="T111" s="82"/>
      <c r="U111" s="82"/>
      <c r="V111" s="82"/>
      <c r="W111" s="116"/>
      <c r="X111" s="121"/>
      <c r="Y111" s="121"/>
      <c r="Z111" s="121"/>
      <c r="AA111" s="82" t="s">
        <v>68</v>
      </c>
    </row>
    <row r="112" spans="1:27" ht="113.25" customHeight="1" x14ac:dyDescent="0.3">
      <c r="A112" s="213" t="s">
        <v>49</v>
      </c>
      <c r="B112" s="213"/>
      <c r="C112" s="213"/>
      <c r="D112" s="28"/>
      <c r="E112" s="26" t="s">
        <v>109</v>
      </c>
      <c r="F112" s="196" t="s">
        <v>5</v>
      </c>
      <c r="G112" s="196" t="s">
        <v>35</v>
      </c>
      <c r="H112" s="27">
        <v>42005</v>
      </c>
      <c r="I112" s="27">
        <v>43100</v>
      </c>
      <c r="J112" s="26" t="s">
        <v>50</v>
      </c>
      <c r="K112" s="105" t="s">
        <v>6</v>
      </c>
      <c r="L112" s="93">
        <f>M112+N112+O112</f>
        <v>0</v>
      </c>
      <c r="M112" s="88">
        <v>0</v>
      </c>
      <c r="N112" s="88">
        <v>0</v>
      </c>
      <c r="O112" s="88">
        <v>0</v>
      </c>
      <c r="P112" s="36" t="s">
        <v>68</v>
      </c>
      <c r="Q112" s="36" t="s">
        <v>68</v>
      </c>
      <c r="R112" s="36" t="s">
        <v>68</v>
      </c>
      <c r="S112" s="36" t="s">
        <v>68</v>
      </c>
      <c r="T112" s="36" t="s">
        <v>68</v>
      </c>
      <c r="U112" s="36" t="s">
        <v>68</v>
      </c>
      <c r="V112" s="36" t="s">
        <v>68</v>
      </c>
      <c r="W112" s="36" t="s">
        <v>68</v>
      </c>
      <c r="X112" s="36" t="s">
        <v>68</v>
      </c>
      <c r="Y112" s="36" t="s">
        <v>68</v>
      </c>
      <c r="Z112" s="36" t="s">
        <v>68</v>
      </c>
      <c r="AA112" s="36" t="s">
        <v>68</v>
      </c>
    </row>
    <row r="113" spans="1:27" ht="203.25" customHeight="1" x14ac:dyDescent="0.3">
      <c r="A113" s="261" t="s">
        <v>166</v>
      </c>
      <c r="B113" s="262"/>
      <c r="C113" s="263"/>
      <c r="D113" s="28"/>
      <c r="E113" s="167" t="s">
        <v>156</v>
      </c>
      <c r="F113" s="198"/>
      <c r="G113" s="198"/>
      <c r="H113" s="168">
        <v>42005</v>
      </c>
      <c r="I113" s="168">
        <v>43100</v>
      </c>
      <c r="J113" s="167" t="s">
        <v>6</v>
      </c>
      <c r="K113" s="167" t="s">
        <v>6</v>
      </c>
      <c r="L113" s="167" t="s">
        <v>6</v>
      </c>
      <c r="M113" s="167" t="s">
        <v>6</v>
      </c>
      <c r="N113" s="167" t="s">
        <v>6</v>
      </c>
      <c r="O113" s="167" t="s">
        <v>6</v>
      </c>
      <c r="P113" s="36" t="s">
        <v>68</v>
      </c>
      <c r="Q113" s="36" t="s">
        <v>68</v>
      </c>
      <c r="R113" s="36" t="s">
        <v>68</v>
      </c>
      <c r="S113" s="36" t="s">
        <v>68</v>
      </c>
      <c r="T113" s="36" t="s">
        <v>68</v>
      </c>
      <c r="U113" s="36" t="s">
        <v>68</v>
      </c>
      <c r="V113" s="36" t="s">
        <v>68</v>
      </c>
      <c r="W113" s="36" t="s">
        <v>68</v>
      </c>
      <c r="X113" s="36" t="s">
        <v>68</v>
      </c>
      <c r="Y113" s="36" t="s">
        <v>68</v>
      </c>
      <c r="Z113" s="36" t="s">
        <v>68</v>
      </c>
      <c r="AA113" s="36" t="s">
        <v>68</v>
      </c>
    </row>
    <row r="114" spans="1:27" s="1" customFormat="1" ht="24.75" customHeight="1" x14ac:dyDescent="0.35">
      <c r="A114" s="228" t="s">
        <v>189</v>
      </c>
      <c r="B114" s="229"/>
      <c r="C114" s="230"/>
      <c r="D114" s="217"/>
      <c r="E114" s="219" t="s">
        <v>6</v>
      </c>
      <c r="F114" s="220"/>
      <c r="G114" s="220"/>
      <c r="H114" s="221"/>
      <c r="I114" s="54">
        <v>42369</v>
      </c>
      <c r="J114" s="55" t="s">
        <v>6</v>
      </c>
      <c r="K114" s="55" t="s">
        <v>6</v>
      </c>
      <c r="L114" s="55" t="s">
        <v>6</v>
      </c>
      <c r="M114" s="56" t="s">
        <v>6</v>
      </c>
      <c r="N114" s="56" t="s">
        <v>6</v>
      </c>
      <c r="O114" s="56" t="s">
        <v>6</v>
      </c>
      <c r="P114" s="82"/>
      <c r="Q114" s="82"/>
      <c r="R114" s="82"/>
      <c r="S114" s="82" t="s">
        <v>68</v>
      </c>
      <c r="T114" s="82"/>
      <c r="U114" s="82"/>
      <c r="V114" s="82"/>
      <c r="W114" s="116"/>
      <c r="X114" s="133"/>
      <c r="Y114" s="133"/>
      <c r="Z114" s="133"/>
      <c r="AA114" s="133"/>
    </row>
    <row r="115" spans="1:27" s="1" customFormat="1" ht="24.75" customHeight="1" x14ac:dyDescent="0.35">
      <c r="A115" s="231"/>
      <c r="B115" s="232"/>
      <c r="C115" s="233"/>
      <c r="D115" s="217"/>
      <c r="E115" s="222"/>
      <c r="F115" s="223"/>
      <c r="G115" s="223"/>
      <c r="H115" s="224"/>
      <c r="I115" s="54">
        <v>42735</v>
      </c>
      <c r="J115" s="55" t="s">
        <v>6</v>
      </c>
      <c r="K115" s="55" t="s">
        <v>6</v>
      </c>
      <c r="L115" s="55" t="s">
        <v>6</v>
      </c>
      <c r="M115" s="55" t="s">
        <v>6</v>
      </c>
      <c r="N115" s="55" t="s">
        <v>6</v>
      </c>
      <c r="O115" s="55" t="s">
        <v>6</v>
      </c>
      <c r="P115" s="82"/>
      <c r="Q115" s="82"/>
      <c r="R115" s="82"/>
      <c r="S115" s="82"/>
      <c r="T115" s="82"/>
      <c r="U115" s="82"/>
      <c r="V115" s="82"/>
      <c r="W115" s="116" t="s">
        <v>68</v>
      </c>
      <c r="X115" s="133"/>
      <c r="Y115" s="133"/>
      <c r="Z115" s="133"/>
      <c r="AA115" s="133"/>
    </row>
    <row r="116" spans="1:27" s="1" customFormat="1" ht="22.5" x14ac:dyDescent="0.35">
      <c r="A116" s="234"/>
      <c r="B116" s="235"/>
      <c r="C116" s="236"/>
      <c r="D116" s="218"/>
      <c r="E116" s="225"/>
      <c r="F116" s="226"/>
      <c r="G116" s="226"/>
      <c r="H116" s="227"/>
      <c r="I116" s="54">
        <v>43100</v>
      </c>
      <c r="J116" s="55" t="s">
        <v>6</v>
      </c>
      <c r="K116" s="55" t="s">
        <v>6</v>
      </c>
      <c r="L116" s="55" t="s">
        <v>6</v>
      </c>
      <c r="M116" s="56" t="s">
        <v>6</v>
      </c>
      <c r="N116" s="56" t="s">
        <v>6</v>
      </c>
      <c r="O116" s="56" t="s">
        <v>6</v>
      </c>
      <c r="P116" s="82"/>
      <c r="Q116" s="82"/>
      <c r="R116" s="82"/>
      <c r="S116" s="82"/>
      <c r="T116" s="82"/>
      <c r="U116" s="82"/>
      <c r="V116" s="82"/>
      <c r="W116" s="116"/>
      <c r="X116" s="116"/>
      <c r="Y116" s="116"/>
      <c r="Z116" s="116"/>
      <c r="AA116" s="82" t="s">
        <v>68</v>
      </c>
    </row>
    <row r="117" spans="1:27" ht="296.25" customHeight="1" x14ac:dyDescent="0.3">
      <c r="A117" s="213" t="s">
        <v>121</v>
      </c>
      <c r="B117" s="213"/>
      <c r="C117" s="213"/>
      <c r="D117" s="28"/>
      <c r="E117" s="103" t="s">
        <v>109</v>
      </c>
      <c r="F117" s="103" t="s">
        <v>5</v>
      </c>
      <c r="G117" s="211" t="s">
        <v>122</v>
      </c>
      <c r="H117" s="27">
        <v>42005</v>
      </c>
      <c r="I117" s="27">
        <v>43100</v>
      </c>
      <c r="J117" s="27">
        <v>1979292</v>
      </c>
      <c r="K117" s="105" t="s">
        <v>6</v>
      </c>
      <c r="L117" s="87">
        <f>M117+N117+O117</f>
        <v>231218</v>
      </c>
      <c r="M117" s="88">
        <v>73318</v>
      </c>
      <c r="N117" s="88">
        <v>77300</v>
      </c>
      <c r="O117" s="88">
        <v>80600</v>
      </c>
      <c r="P117" s="36" t="s">
        <v>68</v>
      </c>
      <c r="Q117" s="36" t="s">
        <v>68</v>
      </c>
      <c r="R117" s="36" t="s">
        <v>68</v>
      </c>
      <c r="S117" s="36" t="s">
        <v>68</v>
      </c>
      <c r="T117" s="36" t="s">
        <v>68</v>
      </c>
      <c r="U117" s="36" t="s">
        <v>68</v>
      </c>
      <c r="V117" s="36" t="s">
        <v>68</v>
      </c>
      <c r="W117" s="114" t="s">
        <v>68</v>
      </c>
      <c r="X117" s="114" t="s">
        <v>68</v>
      </c>
      <c r="Y117" s="114" t="s">
        <v>68</v>
      </c>
      <c r="Z117" s="114" t="s">
        <v>68</v>
      </c>
      <c r="AA117" s="36" t="s">
        <v>68</v>
      </c>
    </row>
    <row r="118" spans="1:27" ht="53.25" customHeight="1" x14ac:dyDescent="0.2">
      <c r="A118" s="345" t="s">
        <v>123</v>
      </c>
      <c r="B118" s="346"/>
      <c r="C118" s="347"/>
      <c r="D118" s="351"/>
      <c r="E118" s="196" t="s">
        <v>156</v>
      </c>
      <c r="F118" s="255" t="s">
        <v>198</v>
      </c>
      <c r="G118" s="323"/>
      <c r="H118" s="359">
        <v>42005</v>
      </c>
      <c r="I118" s="359">
        <v>43100</v>
      </c>
      <c r="J118" s="196" t="s">
        <v>51</v>
      </c>
      <c r="K118" s="211" t="s">
        <v>6</v>
      </c>
      <c r="L118" s="257">
        <f t="shared" ref="L118" si="9">M118+N118+O118</f>
        <v>231218</v>
      </c>
      <c r="M118" s="259">
        <v>73318</v>
      </c>
      <c r="N118" s="259">
        <v>77300</v>
      </c>
      <c r="O118" s="259">
        <v>80600</v>
      </c>
      <c r="P118" s="375" t="s">
        <v>68</v>
      </c>
      <c r="Q118" s="375" t="s">
        <v>68</v>
      </c>
      <c r="R118" s="375" t="s">
        <v>68</v>
      </c>
      <c r="S118" s="357" t="s">
        <v>68</v>
      </c>
      <c r="T118" s="357" t="s">
        <v>68</v>
      </c>
      <c r="U118" s="357" t="s">
        <v>68</v>
      </c>
      <c r="V118" s="357" t="s">
        <v>68</v>
      </c>
      <c r="W118" s="353" t="s">
        <v>68</v>
      </c>
      <c r="X118" s="353" t="s">
        <v>68</v>
      </c>
      <c r="Y118" s="353" t="s">
        <v>68</v>
      </c>
      <c r="Z118" s="353" t="s">
        <v>68</v>
      </c>
      <c r="AA118" s="374" t="s">
        <v>68</v>
      </c>
    </row>
    <row r="119" spans="1:27" ht="144" customHeight="1" x14ac:dyDescent="0.2">
      <c r="A119" s="348"/>
      <c r="B119" s="349"/>
      <c r="C119" s="350"/>
      <c r="D119" s="352"/>
      <c r="E119" s="198"/>
      <c r="F119" s="256"/>
      <c r="G119" s="212"/>
      <c r="H119" s="360"/>
      <c r="I119" s="360"/>
      <c r="J119" s="198"/>
      <c r="K119" s="212"/>
      <c r="L119" s="258"/>
      <c r="M119" s="260"/>
      <c r="N119" s="260"/>
      <c r="O119" s="260"/>
      <c r="P119" s="376"/>
      <c r="Q119" s="376"/>
      <c r="R119" s="376"/>
      <c r="S119" s="358"/>
      <c r="T119" s="358"/>
      <c r="U119" s="358"/>
      <c r="V119" s="358"/>
      <c r="W119" s="354"/>
      <c r="X119" s="354"/>
      <c r="Y119" s="354"/>
      <c r="Z119" s="354"/>
      <c r="AA119" s="374"/>
    </row>
    <row r="120" spans="1:27" s="1" customFormat="1" ht="24.75" customHeight="1" x14ac:dyDescent="0.35">
      <c r="A120" s="231" t="s">
        <v>190</v>
      </c>
      <c r="B120" s="232"/>
      <c r="C120" s="233"/>
      <c r="D120" s="217"/>
      <c r="E120" s="381" t="s">
        <v>126</v>
      </c>
      <c r="F120" s="369"/>
      <c r="G120" s="369"/>
      <c r="H120" s="382"/>
      <c r="I120" s="54">
        <v>42369</v>
      </c>
      <c r="J120" s="55" t="s">
        <v>6</v>
      </c>
      <c r="K120" s="55" t="s">
        <v>6</v>
      </c>
      <c r="L120" s="55" t="s">
        <v>6</v>
      </c>
      <c r="M120" s="56" t="s">
        <v>6</v>
      </c>
      <c r="N120" s="56" t="s">
        <v>6</v>
      </c>
      <c r="O120" s="56" t="s">
        <v>6</v>
      </c>
      <c r="P120" s="82" t="s">
        <v>68</v>
      </c>
      <c r="Q120" s="82" t="s">
        <v>68</v>
      </c>
      <c r="R120" s="82" t="s">
        <v>68</v>
      </c>
      <c r="S120" s="82" t="s">
        <v>68</v>
      </c>
      <c r="T120" s="82"/>
      <c r="U120" s="82"/>
      <c r="V120" s="82"/>
      <c r="W120" s="82"/>
      <c r="X120" s="82"/>
      <c r="Y120" s="82"/>
      <c r="Z120" s="82"/>
      <c r="AA120" s="82"/>
    </row>
    <row r="121" spans="1:27" s="1" customFormat="1" ht="24.75" customHeight="1" x14ac:dyDescent="0.35">
      <c r="A121" s="231"/>
      <c r="B121" s="232"/>
      <c r="C121" s="233"/>
      <c r="D121" s="217"/>
      <c r="E121" s="381"/>
      <c r="F121" s="369"/>
      <c r="G121" s="369"/>
      <c r="H121" s="382"/>
      <c r="I121" s="54">
        <v>42735</v>
      </c>
      <c r="J121" s="55" t="s">
        <v>6</v>
      </c>
      <c r="K121" s="55" t="s">
        <v>6</v>
      </c>
      <c r="L121" s="55" t="s">
        <v>6</v>
      </c>
      <c r="M121" s="55" t="s">
        <v>6</v>
      </c>
      <c r="N121" s="55" t="s">
        <v>6</v>
      </c>
      <c r="O121" s="55" t="s">
        <v>6</v>
      </c>
      <c r="P121" s="82"/>
      <c r="Q121" s="82"/>
      <c r="R121" s="82"/>
      <c r="S121" s="82"/>
      <c r="T121" s="82" t="s">
        <v>68</v>
      </c>
      <c r="U121" s="82" t="s">
        <v>68</v>
      </c>
      <c r="V121" s="82" t="s">
        <v>68</v>
      </c>
      <c r="W121" s="82" t="s">
        <v>68</v>
      </c>
      <c r="X121" s="82"/>
      <c r="Y121" s="82"/>
      <c r="Z121" s="82"/>
      <c r="AA121" s="82"/>
    </row>
    <row r="122" spans="1:27" s="1" customFormat="1" ht="22.5" x14ac:dyDescent="0.35">
      <c r="A122" s="234"/>
      <c r="B122" s="235"/>
      <c r="C122" s="236"/>
      <c r="D122" s="218"/>
      <c r="E122" s="383"/>
      <c r="F122" s="384"/>
      <c r="G122" s="384"/>
      <c r="H122" s="385"/>
      <c r="I122" s="54">
        <v>43100</v>
      </c>
      <c r="J122" s="55" t="s">
        <v>6</v>
      </c>
      <c r="K122" s="55" t="s">
        <v>6</v>
      </c>
      <c r="L122" s="55" t="s">
        <v>6</v>
      </c>
      <c r="M122" s="56" t="s">
        <v>6</v>
      </c>
      <c r="N122" s="56" t="s">
        <v>6</v>
      </c>
      <c r="O122" s="56" t="s">
        <v>6</v>
      </c>
      <c r="P122" s="82"/>
      <c r="Q122" s="82"/>
      <c r="R122" s="82"/>
      <c r="S122" s="82"/>
      <c r="T122" s="82"/>
      <c r="U122" s="82"/>
      <c r="V122" s="82"/>
      <c r="W122" s="82"/>
      <c r="X122" s="82" t="s">
        <v>68</v>
      </c>
      <c r="Y122" s="82" t="s">
        <v>68</v>
      </c>
      <c r="Z122" s="82" t="s">
        <v>68</v>
      </c>
      <c r="AA122" s="82" t="s">
        <v>68</v>
      </c>
    </row>
    <row r="123" spans="1:27" ht="21.75" customHeight="1" x14ac:dyDescent="0.2">
      <c r="A123" s="237" t="s">
        <v>114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9"/>
    </row>
    <row r="124" spans="1:27" ht="157.5" x14ac:dyDescent="0.3">
      <c r="A124" s="213" t="s">
        <v>110</v>
      </c>
      <c r="B124" s="213"/>
      <c r="C124" s="213"/>
      <c r="D124" s="28"/>
      <c r="E124" s="86" t="s">
        <v>109</v>
      </c>
      <c r="F124" s="86" t="s">
        <v>5</v>
      </c>
      <c r="G124" s="196" t="s">
        <v>111</v>
      </c>
      <c r="H124" s="27">
        <v>42339</v>
      </c>
      <c r="I124" s="27">
        <v>43100</v>
      </c>
      <c r="J124" s="86" t="s">
        <v>113</v>
      </c>
      <c r="K124" s="86" t="s">
        <v>6</v>
      </c>
      <c r="L124" s="93">
        <f>M124+N124+O124</f>
        <v>0</v>
      </c>
      <c r="M124" s="88">
        <v>0</v>
      </c>
      <c r="N124" s="88">
        <v>0</v>
      </c>
      <c r="O124" s="88">
        <v>0</v>
      </c>
      <c r="P124" s="36"/>
      <c r="Q124" s="36"/>
      <c r="R124" s="36"/>
      <c r="S124" s="114" t="s">
        <v>68</v>
      </c>
      <c r="T124" s="36"/>
      <c r="U124" s="36"/>
      <c r="V124" s="36"/>
      <c r="W124" s="114" t="s">
        <v>68</v>
      </c>
      <c r="X124" s="117"/>
      <c r="Y124" s="117"/>
      <c r="Z124" s="117"/>
      <c r="AA124" s="36" t="s">
        <v>68</v>
      </c>
    </row>
    <row r="125" spans="1:27" ht="53.25" customHeight="1" x14ac:dyDescent="0.2">
      <c r="A125" s="261" t="s">
        <v>112</v>
      </c>
      <c r="B125" s="262"/>
      <c r="C125" s="263"/>
      <c r="D125" s="351"/>
      <c r="E125" s="196" t="s">
        <v>156</v>
      </c>
      <c r="F125" s="255" t="s">
        <v>167</v>
      </c>
      <c r="G125" s="197"/>
      <c r="H125" s="359">
        <v>42339</v>
      </c>
      <c r="I125" s="359">
        <v>43100</v>
      </c>
      <c r="J125" s="196" t="s">
        <v>6</v>
      </c>
      <c r="K125" s="196" t="s">
        <v>6</v>
      </c>
      <c r="L125" s="196" t="s">
        <v>6</v>
      </c>
      <c r="M125" s="196" t="s">
        <v>6</v>
      </c>
      <c r="N125" s="196" t="s">
        <v>6</v>
      </c>
      <c r="O125" s="196" t="s">
        <v>6</v>
      </c>
      <c r="P125" s="357"/>
      <c r="Q125" s="357"/>
      <c r="R125" s="357"/>
      <c r="S125" s="357" t="s">
        <v>68</v>
      </c>
      <c r="T125" s="357"/>
      <c r="U125" s="357"/>
      <c r="V125" s="357"/>
      <c r="W125" s="353" t="s">
        <v>68</v>
      </c>
      <c r="X125" s="377"/>
      <c r="Y125" s="377"/>
      <c r="Z125" s="377"/>
      <c r="AA125" s="379" t="s">
        <v>68</v>
      </c>
    </row>
    <row r="126" spans="1:27" ht="132.75" customHeight="1" x14ac:dyDescent="0.2">
      <c r="A126" s="386"/>
      <c r="B126" s="387"/>
      <c r="C126" s="388"/>
      <c r="D126" s="352"/>
      <c r="E126" s="198"/>
      <c r="F126" s="256"/>
      <c r="G126" s="198"/>
      <c r="H126" s="360"/>
      <c r="I126" s="360"/>
      <c r="J126" s="198"/>
      <c r="K126" s="198"/>
      <c r="L126" s="198"/>
      <c r="M126" s="198"/>
      <c r="N126" s="198"/>
      <c r="O126" s="198"/>
      <c r="P126" s="358"/>
      <c r="Q126" s="358"/>
      <c r="R126" s="358"/>
      <c r="S126" s="358"/>
      <c r="T126" s="358"/>
      <c r="U126" s="358"/>
      <c r="V126" s="358"/>
      <c r="W126" s="354"/>
      <c r="X126" s="378"/>
      <c r="Y126" s="378"/>
      <c r="Z126" s="378"/>
      <c r="AA126" s="380"/>
    </row>
    <row r="127" spans="1:27" ht="35.25" customHeight="1" x14ac:dyDescent="0.35">
      <c r="A127" s="228" t="s">
        <v>191</v>
      </c>
      <c r="B127" s="229"/>
      <c r="C127" s="230"/>
      <c r="D127" s="343"/>
      <c r="E127" s="219" t="s">
        <v>6</v>
      </c>
      <c r="F127" s="220"/>
      <c r="G127" s="220"/>
      <c r="H127" s="221"/>
      <c r="I127" s="140">
        <v>42369</v>
      </c>
      <c r="J127" s="141" t="s">
        <v>6</v>
      </c>
      <c r="K127" s="141" t="s">
        <v>6</v>
      </c>
      <c r="L127" s="141" t="s">
        <v>6</v>
      </c>
      <c r="M127" s="141" t="s">
        <v>6</v>
      </c>
      <c r="N127" s="141" t="s">
        <v>6</v>
      </c>
      <c r="O127" s="141" t="s">
        <v>6</v>
      </c>
      <c r="P127" s="117"/>
      <c r="Q127" s="166"/>
      <c r="R127" s="153"/>
      <c r="S127" s="134" t="s">
        <v>68</v>
      </c>
      <c r="T127" s="152"/>
      <c r="U127" s="152"/>
      <c r="V127" s="152"/>
      <c r="W127" s="154"/>
      <c r="X127" s="155"/>
      <c r="Y127" s="155"/>
      <c r="Z127" s="155"/>
      <c r="AA127" s="134"/>
    </row>
    <row r="128" spans="1:27" ht="30" customHeight="1" x14ac:dyDescent="0.35">
      <c r="A128" s="231"/>
      <c r="B128" s="232"/>
      <c r="C128" s="233"/>
      <c r="D128" s="217"/>
      <c r="E128" s="222"/>
      <c r="F128" s="223"/>
      <c r="G128" s="223"/>
      <c r="H128" s="224"/>
      <c r="I128" s="140">
        <v>42735</v>
      </c>
      <c r="J128" s="141" t="s">
        <v>6</v>
      </c>
      <c r="K128" s="141" t="s">
        <v>6</v>
      </c>
      <c r="L128" s="141" t="s">
        <v>6</v>
      </c>
      <c r="M128" s="141" t="s">
        <v>6</v>
      </c>
      <c r="N128" s="141" t="s">
        <v>6</v>
      </c>
      <c r="O128" s="141" t="s">
        <v>6</v>
      </c>
      <c r="P128" s="139"/>
      <c r="Q128" s="152"/>
      <c r="R128" s="152"/>
      <c r="S128" s="134"/>
      <c r="T128" s="152"/>
      <c r="U128" s="152"/>
      <c r="V128" s="152"/>
      <c r="W128" s="134" t="s">
        <v>68</v>
      </c>
      <c r="X128" s="155"/>
      <c r="Y128" s="155"/>
      <c r="Z128" s="152"/>
      <c r="AA128" s="134"/>
    </row>
    <row r="129" spans="1:31" ht="31.5" customHeight="1" x14ac:dyDescent="0.35">
      <c r="A129" s="234"/>
      <c r="B129" s="235"/>
      <c r="C129" s="236"/>
      <c r="D129" s="218"/>
      <c r="E129" s="225"/>
      <c r="F129" s="226"/>
      <c r="G129" s="226"/>
      <c r="H129" s="227"/>
      <c r="I129" s="54">
        <v>43100</v>
      </c>
      <c r="J129" s="55" t="s">
        <v>6</v>
      </c>
      <c r="K129" s="55" t="s">
        <v>6</v>
      </c>
      <c r="L129" s="55" t="s">
        <v>6</v>
      </c>
      <c r="M129" s="56" t="s">
        <v>6</v>
      </c>
      <c r="N129" s="56" t="s">
        <v>6</v>
      </c>
      <c r="O129" s="56" t="s">
        <v>6</v>
      </c>
      <c r="P129" s="82"/>
      <c r="Q129" s="134"/>
      <c r="R129" s="134"/>
      <c r="S129" s="134"/>
      <c r="T129" s="134"/>
      <c r="U129" s="134"/>
      <c r="V129" s="134"/>
      <c r="W129" s="134"/>
      <c r="X129" s="156"/>
      <c r="Y129" s="156"/>
      <c r="Z129" s="156"/>
      <c r="AA129" s="134" t="s">
        <v>68</v>
      </c>
      <c r="AB129" s="240"/>
    </row>
    <row r="130" spans="1:31" s="1" customFormat="1" ht="30" customHeight="1" x14ac:dyDescent="0.35">
      <c r="A130" s="361" t="s">
        <v>66</v>
      </c>
      <c r="B130" s="362"/>
      <c r="C130" s="362"/>
      <c r="D130" s="362"/>
      <c r="E130" s="362"/>
      <c r="F130" s="362"/>
      <c r="G130" s="362"/>
      <c r="H130" s="362"/>
      <c r="I130" s="362"/>
      <c r="J130" s="362"/>
      <c r="K130" s="362"/>
      <c r="L130" s="85">
        <f>M130+N130+O130</f>
        <v>199702690.31</v>
      </c>
      <c r="M130" s="85">
        <f>M124+M117+M112+M107+M102+M97+M92+M84</f>
        <v>59575352.309999995</v>
      </c>
      <c r="N130" s="85">
        <f>N112+N107+N84+N117</f>
        <v>70062019</v>
      </c>
      <c r="O130" s="85">
        <f>O124+O117+O112+O107+O102+O97+O92+O84</f>
        <v>70065319</v>
      </c>
      <c r="P130" s="81"/>
      <c r="Q130" s="134"/>
      <c r="R130" s="134"/>
      <c r="S130" s="134"/>
      <c r="T130" s="157"/>
      <c r="U130" s="134"/>
      <c r="V130" s="134"/>
      <c r="W130" s="158"/>
      <c r="X130" s="159"/>
      <c r="Y130" s="159"/>
      <c r="Z130" s="159"/>
      <c r="AA130" s="159"/>
      <c r="AB130" s="240"/>
    </row>
    <row r="131" spans="1:31" s="1" customFormat="1" ht="34.5" customHeight="1" x14ac:dyDescent="0.35">
      <c r="A131" s="372" t="s">
        <v>67</v>
      </c>
      <c r="B131" s="373"/>
      <c r="C131" s="373"/>
      <c r="D131" s="373"/>
      <c r="E131" s="373"/>
      <c r="F131" s="373"/>
      <c r="G131" s="373"/>
      <c r="H131" s="373"/>
      <c r="I131" s="373"/>
      <c r="J131" s="373"/>
      <c r="K131" s="373"/>
      <c r="L131" s="84">
        <f>M131+N131+O131</f>
        <v>335022016.85000002</v>
      </c>
      <c r="M131" s="35">
        <f>M130+M81</f>
        <v>119741960.84999999</v>
      </c>
      <c r="N131" s="35">
        <f>N130+N81</f>
        <v>107638378</v>
      </c>
      <c r="O131" s="35">
        <f>O130+O81</f>
        <v>107641678</v>
      </c>
      <c r="P131" s="38"/>
      <c r="Q131" s="38"/>
      <c r="R131" s="38"/>
      <c r="S131" s="38"/>
      <c r="T131" s="42"/>
      <c r="U131" s="38"/>
      <c r="V131" s="38"/>
      <c r="W131" s="115"/>
      <c r="X131" s="118"/>
      <c r="Y131" s="118"/>
      <c r="Z131" s="118"/>
      <c r="AA131" s="118"/>
    </row>
    <row r="132" spans="1:31" s="1" customFormat="1" ht="18" customHeight="1" x14ac:dyDescent="0.3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4"/>
      <c r="N132" s="44"/>
      <c r="O132" s="44"/>
      <c r="P132" s="45"/>
      <c r="Q132" s="45"/>
      <c r="R132" s="45"/>
      <c r="S132" s="45"/>
      <c r="T132" s="45"/>
      <c r="U132" s="45"/>
      <c r="V132" s="45"/>
      <c r="W132" s="45"/>
    </row>
    <row r="133" spans="1:31" s="1" customFormat="1" ht="18" customHeight="1" x14ac:dyDescent="0.25">
      <c r="A133" s="356" t="s">
        <v>81</v>
      </c>
      <c r="B133" s="356"/>
      <c r="C133" s="356"/>
      <c r="D133" s="356"/>
      <c r="E133" s="356"/>
      <c r="F133" s="356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</row>
    <row r="134" spans="1:31" s="1" customFormat="1" ht="12" customHeight="1" x14ac:dyDescent="0.35">
      <c r="A134" s="46"/>
      <c r="B134" s="46"/>
      <c r="C134" s="46"/>
      <c r="D134" s="46"/>
      <c r="E134" s="46"/>
      <c r="F134" s="47"/>
      <c r="G134" s="47"/>
      <c r="H134" s="47"/>
      <c r="I134" s="47"/>
      <c r="J134" s="48"/>
      <c r="K134" s="47"/>
      <c r="L134" s="47"/>
      <c r="M134" s="49"/>
      <c r="N134" s="49"/>
      <c r="O134" s="49"/>
      <c r="P134" s="50"/>
      <c r="Q134" s="50"/>
      <c r="R134" s="50"/>
      <c r="S134" s="50"/>
      <c r="T134" s="47"/>
      <c r="U134" s="47"/>
      <c r="V134" s="47"/>
      <c r="W134" s="47"/>
    </row>
    <row r="135" spans="1:31" s="1" customFormat="1" ht="19.5" customHeight="1" x14ac:dyDescent="0.35">
      <c r="A135" s="344" t="s">
        <v>0</v>
      </c>
      <c r="B135" s="344"/>
      <c r="C135" s="344"/>
      <c r="D135" s="344"/>
      <c r="E135" s="344"/>
      <c r="F135" s="344"/>
      <c r="G135" s="51"/>
      <c r="H135" s="47"/>
      <c r="I135" s="47"/>
      <c r="J135" s="48"/>
      <c r="K135" s="47"/>
      <c r="L135" s="47"/>
      <c r="M135" s="355"/>
      <c r="N135" s="355"/>
      <c r="O135" s="355" t="s">
        <v>0</v>
      </c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</row>
    <row r="136" spans="1:31" s="1" customFormat="1" ht="75" customHeight="1" x14ac:dyDescent="0.35">
      <c r="A136" s="344" t="s">
        <v>52</v>
      </c>
      <c r="B136" s="344"/>
      <c r="C136" s="344"/>
      <c r="D136" s="344"/>
      <c r="E136" s="344"/>
      <c r="F136" s="344"/>
      <c r="G136" s="51"/>
      <c r="H136" s="47"/>
      <c r="I136" s="47"/>
      <c r="J136" s="48"/>
      <c r="K136" s="47"/>
      <c r="L136" s="47"/>
      <c r="M136" s="355"/>
      <c r="N136" s="355"/>
      <c r="O136" s="371" t="s">
        <v>208</v>
      </c>
      <c r="P136" s="371"/>
      <c r="Q136" s="371"/>
      <c r="R136" s="371"/>
      <c r="S136" s="371"/>
      <c r="T136" s="371"/>
      <c r="U136" s="371"/>
      <c r="V136" s="371"/>
      <c r="W136" s="371"/>
      <c r="X136" s="371"/>
      <c r="Y136" s="371"/>
      <c r="Z136" s="371"/>
      <c r="AA136" s="371"/>
    </row>
    <row r="137" spans="1:31" s="1" customFormat="1" ht="18" customHeight="1" x14ac:dyDescent="0.35">
      <c r="A137" s="344"/>
      <c r="B137" s="344"/>
      <c r="C137" s="344"/>
      <c r="D137" s="344"/>
      <c r="E137" s="344"/>
      <c r="F137" s="344"/>
      <c r="G137" s="51"/>
      <c r="H137" s="47"/>
      <c r="I137" s="47"/>
      <c r="J137" s="48"/>
      <c r="K137" s="47"/>
      <c r="L137" s="47"/>
      <c r="M137" s="355"/>
      <c r="N137" s="355"/>
      <c r="O137" s="100"/>
      <c r="P137" s="50"/>
      <c r="Q137" s="50"/>
      <c r="R137" s="50"/>
      <c r="S137" s="50"/>
      <c r="T137" s="47"/>
      <c r="U137" s="47"/>
      <c r="V137" s="47"/>
      <c r="W137" s="47"/>
    </row>
    <row r="138" spans="1:31" s="1" customFormat="1" ht="18" customHeight="1" x14ac:dyDescent="0.35">
      <c r="A138" s="344" t="s">
        <v>53</v>
      </c>
      <c r="B138" s="344"/>
      <c r="C138" s="344"/>
      <c r="D138" s="344"/>
      <c r="E138" s="344"/>
      <c r="F138" s="344"/>
      <c r="G138" s="51"/>
      <c r="H138" s="47"/>
      <c r="I138" s="47"/>
      <c r="J138" s="48"/>
      <c r="K138" s="47"/>
      <c r="L138" s="47"/>
      <c r="M138" s="355"/>
      <c r="N138" s="355"/>
      <c r="O138" s="241"/>
      <c r="P138" s="241"/>
      <c r="Q138" s="241"/>
      <c r="R138" s="241"/>
      <c r="S138" s="241"/>
      <c r="T138" s="241"/>
      <c r="U138" s="241"/>
      <c r="V138" s="242" t="s">
        <v>209</v>
      </c>
      <c r="W138" s="242"/>
      <c r="X138" s="242"/>
      <c r="Y138" s="242"/>
      <c r="Z138" s="242"/>
      <c r="AA138" s="242"/>
    </row>
    <row r="139" spans="1:31" s="1" customFormat="1" ht="18" customHeight="1" x14ac:dyDescent="0.35">
      <c r="A139" s="344" t="s">
        <v>119</v>
      </c>
      <c r="B139" s="344"/>
      <c r="C139" s="344"/>
      <c r="D139" s="344"/>
      <c r="E139" s="344"/>
      <c r="F139" s="344"/>
      <c r="G139" s="51"/>
      <c r="H139" s="47"/>
      <c r="I139" s="47"/>
      <c r="J139" s="48"/>
      <c r="K139" s="47"/>
      <c r="L139" s="47"/>
      <c r="M139" s="355"/>
      <c r="N139" s="355"/>
      <c r="O139" s="100"/>
      <c r="P139" s="50"/>
      <c r="Q139" s="50"/>
      <c r="R139" s="50"/>
      <c r="S139" s="50"/>
      <c r="T139" s="47"/>
      <c r="U139" s="47"/>
      <c r="V139" s="47"/>
      <c r="W139" s="47"/>
    </row>
    <row r="140" spans="1:31" s="1" customFormat="1" ht="18" customHeight="1" x14ac:dyDescent="0.35">
      <c r="A140" s="46"/>
      <c r="B140" s="46"/>
      <c r="C140" s="46"/>
      <c r="D140" s="46"/>
      <c r="E140" s="46"/>
      <c r="F140" s="47"/>
      <c r="G140" s="47"/>
      <c r="H140" s="47"/>
      <c r="I140" s="47"/>
      <c r="J140" s="48"/>
      <c r="K140" s="47"/>
      <c r="L140" s="47"/>
      <c r="M140" s="355"/>
      <c r="N140" s="355"/>
      <c r="O140" s="100" t="s">
        <v>141</v>
      </c>
      <c r="P140" s="50"/>
      <c r="Q140" s="50"/>
      <c r="R140" s="50"/>
      <c r="S140" s="50"/>
      <c r="T140" s="47"/>
      <c r="U140" s="47"/>
      <c r="V140" s="47"/>
      <c r="W140" s="47"/>
    </row>
    <row r="141" spans="1:31" s="1" customFormat="1" ht="18" customHeight="1" x14ac:dyDescent="0.35">
      <c r="A141" s="46" t="s">
        <v>0</v>
      </c>
      <c r="B141" s="46"/>
      <c r="C141" s="46"/>
      <c r="D141" s="46"/>
      <c r="E141" s="46"/>
      <c r="F141" s="47"/>
      <c r="G141" s="47"/>
      <c r="H141" s="47"/>
      <c r="I141" s="47"/>
      <c r="J141" s="48"/>
      <c r="K141" s="47"/>
      <c r="L141" s="47"/>
      <c r="M141" s="47"/>
      <c r="N141" s="47"/>
      <c r="O141" s="47"/>
      <c r="P141" s="50"/>
      <c r="Q141" s="50"/>
      <c r="R141" s="50"/>
      <c r="S141" s="50"/>
      <c r="T141" s="47"/>
      <c r="U141" s="47"/>
      <c r="V141" s="47"/>
      <c r="W141" s="47"/>
    </row>
    <row r="142" spans="1:31" s="1" customFormat="1" ht="18" customHeight="1" x14ac:dyDescent="0.35">
      <c r="A142" s="344" t="s">
        <v>69</v>
      </c>
      <c r="B142" s="344"/>
      <c r="C142" s="344"/>
      <c r="D142" s="344"/>
      <c r="E142" s="344"/>
      <c r="F142" s="344"/>
      <c r="G142" s="344"/>
      <c r="H142" s="344"/>
      <c r="I142" s="47"/>
      <c r="J142" s="48"/>
      <c r="K142" s="47"/>
      <c r="L142" s="47"/>
      <c r="M142" s="47"/>
      <c r="N142" s="47"/>
      <c r="O142" s="163"/>
      <c r="P142" s="163"/>
      <c r="Q142" s="163"/>
      <c r="R142" s="163"/>
      <c r="S142" s="163"/>
      <c r="T142" s="163"/>
      <c r="U142" s="163"/>
      <c r="V142" s="163"/>
      <c r="W142" s="163"/>
      <c r="X142" s="165"/>
      <c r="Y142" s="165"/>
      <c r="Z142" s="165"/>
      <c r="AA142" s="165"/>
      <c r="AB142" s="165"/>
      <c r="AC142" s="164"/>
      <c r="AD142" s="164"/>
      <c r="AE142" s="164"/>
    </row>
    <row r="143" spans="1:31" s="1" customFormat="1" ht="18" customHeight="1" x14ac:dyDescent="0.35">
      <c r="A143" s="51" t="s">
        <v>54</v>
      </c>
      <c r="B143" s="51"/>
      <c r="C143" s="51"/>
      <c r="D143" s="51"/>
      <c r="E143" s="51"/>
      <c r="F143" s="51"/>
      <c r="G143" s="51"/>
      <c r="H143" s="52"/>
      <c r="I143" s="47"/>
      <c r="J143" s="48"/>
      <c r="K143" s="47"/>
      <c r="L143" s="47"/>
      <c r="M143" s="49"/>
      <c r="N143" s="49"/>
      <c r="O143" s="180"/>
      <c r="P143" s="163"/>
      <c r="Q143" s="163"/>
      <c r="R143" s="163"/>
      <c r="S143" s="163"/>
      <c r="T143" s="163"/>
      <c r="U143" s="163"/>
      <c r="V143" s="163"/>
      <c r="W143" s="163"/>
      <c r="X143" s="165"/>
      <c r="Y143" s="165"/>
      <c r="Z143" s="165"/>
      <c r="AA143" s="165"/>
      <c r="AB143" s="165"/>
      <c r="AC143" s="164"/>
      <c r="AD143" s="164"/>
      <c r="AE143" s="164"/>
    </row>
    <row r="144" spans="1:31" s="1" customFormat="1" ht="48" customHeight="1" x14ac:dyDescent="0.35">
      <c r="A144" s="344" t="s">
        <v>70</v>
      </c>
      <c r="B144" s="344"/>
      <c r="C144" s="344"/>
      <c r="D144" s="344"/>
      <c r="E144" s="344"/>
      <c r="F144" s="344"/>
      <c r="G144" s="344"/>
      <c r="H144" s="344"/>
      <c r="I144" s="47"/>
      <c r="J144" s="48"/>
      <c r="K144" s="47"/>
      <c r="L144" s="47"/>
      <c r="M144" s="49"/>
      <c r="N144" s="49"/>
      <c r="O144" s="180"/>
      <c r="P144" s="163"/>
      <c r="Q144" s="163"/>
      <c r="R144" s="163"/>
      <c r="S144" s="163"/>
      <c r="T144" s="163"/>
      <c r="U144" s="163"/>
      <c r="V144" s="163"/>
      <c r="W144" s="240"/>
      <c r="X144" s="240"/>
      <c r="Y144" s="240"/>
      <c r="Z144" s="240"/>
      <c r="AA144" s="240"/>
      <c r="AB144" s="240"/>
      <c r="AC144" s="164"/>
      <c r="AD144" s="164"/>
      <c r="AE144" s="164"/>
    </row>
    <row r="145" spans="1:31" s="1" customFormat="1" ht="21.75" customHeight="1" x14ac:dyDescent="0.35">
      <c r="A145" s="344" t="s">
        <v>120</v>
      </c>
      <c r="B145" s="344"/>
      <c r="C145" s="344"/>
      <c r="D145" s="344"/>
      <c r="E145" s="344"/>
      <c r="F145" s="344"/>
      <c r="G145" s="344"/>
      <c r="H145" s="344"/>
      <c r="I145" s="47"/>
      <c r="J145" s="48"/>
      <c r="K145" s="47"/>
      <c r="L145" s="47"/>
      <c r="M145" s="49"/>
      <c r="N145" s="49"/>
      <c r="O145" s="180"/>
      <c r="P145" s="163"/>
      <c r="Q145" s="163"/>
      <c r="R145" s="163"/>
      <c r="S145" s="163"/>
      <c r="T145" s="163"/>
      <c r="U145" s="163"/>
      <c r="V145" s="163"/>
      <c r="W145" s="163"/>
      <c r="X145" s="165"/>
      <c r="Y145" s="165"/>
      <c r="Z145" s="165"/>
      <c r="AA145" s="165"/>
      <c r="AB145" s="165"/>
      <c r="AC145" s="164"/>
      <c r="AD145" s="164"/>
      <c r="AE145" s="164"/>
    </row>
    <row r="146" spans="1:31" s="1" customFormat="1" ht="23.25" customHeight="1" x14ac:dyDescent="0.35">
      <c r="A146" s="13"/>
      <c r="B146" s="13"/>
      <c r="C146" s="13"/>
      <c r="D146" s="13"/>
      <c r="E146" s="13"/>
      <c r="J146" s="2"/>
      <c r="M146" s="3"/>
      <c r="N146" s="3"/>
      <c r="O146" s="183"/>
      <c r="P146" s="165"/>
      <c r="Q146" s="165"/>
      <c r="R146" s="165"/>
      <c r="S146" s="165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</row>
    <row r="147" spans="1:31" s="1" customFormat="1" ht="21.75" customHeight="1" x14ac:dyDescent="0.35">
      <c r="A147" s="364"/>
      <c r="B147" s="364"/>
      <c r="C147" s="364"/>
      <c r="D147" s="364"/>
      <c r="E147" s="364"/>
      <c r="F147" s="364"/>
      <c r="G147" s="12"/>
      <c r="J147" s="2"/>
      <c r="M147" s="3"/>
      <c r="N147" s="3"/>
      <c r="O147" s="3"/>
      <c r="P147" s="15"/>
      <c r="Q147" s="15"/>
      <c r="R147" s="389"/>
      <c r="S147" s="389"/>
      <c r="T147" s="389"/>
      <c r="U147" s="389"/>
      <c r="V147" s="389"/>
      <c r="W147" s="389"/>
      <c r="X147" s="389"/>
    </row>
    <row r="148" spans="1:31" s="1" customFormat="1" ht="21.75" customHeight="1" x14ac:dyDescent="0.35">
      <c r="A148" s="367"/>
      <c r="B148" s="367"/>
      <c r="C148" s="367"/>
      <c r="D148" s="181"/>
      <c r="E148" s="181"/>
      <c r="F148" s="181"/>
      <c r="G148" s="181"/>
      <c r="H148" s="50"/>
      <c r="J148" s="2"/>
      <c r="M148" s="3"/>
      <c r="N148" s="3"/>
      <c r="O148" s="3"/>
    </row>
    <row r="149" spans="1:31" s="1" customFormat="1" ht="21.75" customHeight="1" x14ac:dyDescent="0.35">
      <c r="A149" s="368"/>
      <c r="B149" s="368"/>
      <c r="C149" s="368"/>
      <c r="D149" s="368"/>
      <c r="E149" s="368"/>
      <c r="F149" s="368"/>
      <c r="G149" s="181"/>
      <c r="H149" s="50"/>
      <c r="J149" s="2"/>
      <c r="M149" s="3"/>
      <c r="N149" s="3"/>
      <c r="O149" s="184"/>
      <c r="P149" s="184"/>
      <c r="Q149" s="184"/>
      <c r="R149" s="184"/>
      <c r="S149" s="184"/>
    </row>
    <row r="150" spans="1:31" s="1" customFormat="1" ht="30" customHeight="1" x14ac:dyDescent="0.25">
      <c r="A150" s="366"/>
      <c r="B150" s="366"/>
      <c r="C150" s="366"/>
      <c r="D150" s="366"/>
      <c r="E150" s="366"/>
      <c r="F150" s="366"/>
      <c r="G150" s="366"/>
      <c r="H150" s="160"/>
      <c r="J150" s="2"/>
      <c r="M150" s="365"/>
      <c r="N150" s="365"/>
      <c r="O150" s="101"/>
    </row>
    <row r="151" spans="1:31" s="1" customFormat="1" ht="37.5" customHeight="1" x14ac:dyDescent="0.25">
      <c r="A151" s="370"/>
      <c r="B151" s="370"/>
      <c r="C151" s="370"/>
      <c r="D151" s="369"/>
      <c r="E151" s="369"/>
      <c r="F151" s="160"/>
      <c r="G151" s="160"/>
      <c r="H151" s="160"/>
      <c r="J151" s="2"/>
    </row>
    <row r="152" spans="1:31" s="1" customFormat="1" ht="21.75" customHeight="1" x14ac:dyDescent="0.35">
      <c r="A152" s="344"/>
      <c r="B152" s="344"/>
      <c r="C152" s="344"/>
      <c r="D152" s="344"/>
      <c r="E152" s="344"/>
      <c r="F152" s="344"/>
      <c r="G152" s="344"/>
      <c r="H152" s="344"/>
      <c r="I152" s="47"/>
      <c r="J152" s="48"/>
      <c r="K152" s="47"/>
      <c r="L152" s="47"/>
      <c r="M152" s="49"/>
      <c r="N152" s="49"/>
      <c r="O152" s="180"/>
      <c r="P152" s="163"/>
      <c r="Q152" s="163"/>
      <c r="R152" s="163"/>
      <c r="S152" s="163"/>
      <c r="T152" s="163"/>
      <c r="U152" s="163"/>
      <c r="V152" s="163"/>
      <c r="W152" s="163"/>
      <c r="X152" s="165"/>
      <c r="Y152" s="165"/>
      <c r="Z152" s="165"/>
      <c r="AA152" s="165"/>
      <c r="AB152" s="165"/>
      <c r="AC152" s="164"/>
      <c r="AD152" s="164"/>
      <c r="AE152" s="164"/>
    </row>
    <row r="153" spans="1:31" ht="22.5" x14ac:dyDescent="0.25">
      <c r="A153" s="366"/>
      <c r="B153" s="366"/>
      <c r="C153" s="366"/>
      <c r="D153" s="366"/>
      <c r="E153" s="366"/>
      <c r="F153" s="366"/>
      <c r="G153" s="366"/>
      <c r="H153" s="366"/>
      <c r="I153" s="1"/>
      <c r="J153" s="2"/>
      <c r="K153" s="1"/>
      <c r="L153" s="1"/>
      <c r="M153" s="365"/>
      <c r="N153" s="365"/>
      <c r="O153" s="101"/>
      <c r="P153" s="1"/>
      <c r="Q153" s="1"/>
      <c r="R153" s="1"/>
      <c r="S153" s="1"/>
      <c r="T153" s="1"/>
      <c r="U153" s="1"/>
      <c r="V153" s="1"/>
      <c r="W153" s="1"/>
    </row>
    <row r="154" spans="1:31" ht="22.5" x14ac:dyDescent="0.25">
      <c r="A154" s="366"/>
      <c r="B154" s="366"/>
      <c r="C154" s="366"/>
      <c r="D154" s="366"/>
      <c r="E154" s="366"/>
      <c r="F154" s="366"/>
      <c r="G154" s="366"/>
      <c r="H154" s="366"/>
      <c r="I154" s="1"/>
      <c r="J154" s="2"/>
      <c r="K154" s="1"/>
      <c r="L154" s="1"/>
      <c r="M154" s="365"/>
      <c r="N154" s="365"/>
      <c r="O154" s="101"/>
      <c r="P154" s="1"/>
      <c r="Q154" s="1"/>
      <c r="R154" s="1"/>
      <c r="S154" s="1"/>
      <c r="T154" s="1"/>
      <c r="U154" s="1"/>
      <c r="V154" s="1"/>
      <c r="W154" s="1"/>
    </row>
    <row r="155" spans="1:31" ht="22.5" x14ac:dyDescent="0.25">
      <c r="A155" s="363"/>
      <c r="B155" s="363"/>
      <c r="C155" s="363"/>
      <c r="D155" s="162"/>
      <c r="E155" s="162"/>
      <c r="F155" s="161"/>
      <c r="G155" s="161"/>
      <c r="H155" s="161"/>
      <c r="I155" s="1"/>
      <c r="J155" s="2"/>
      <c r="K155" s="1"/>
      <c r="L155" s="1"/>
      <c r="M155" s="365"/>
      <c r="N155" s="365"/>
      <c r="O155" s="101"/>
      <c r="P155" s="1"/>
      <c r="Q155" s="1"/>
      <c r="R155" s="1"/>
      <c r="S155" s="1"/>
      <c r="T155" s="1"/>
      <c r="U155" s="1"/>
      <c r="V155" s="1"/>
      <c r="W155" s="1"/>
    </row>
    <row r="156" spans="1:31" ht="15.75" x14ac:dyDescent="0.25">
      <c r="A156" s="12"/>
      <c r="B156" s="12"/>
      <c r="C156" s="12"/>
      <c r="D156" s="12"/>
      <c r="E156" s="12"/>
      <c r="F156" s="12"/>
      <c r="G156" s="12"/>
      <c r="H156" s="1"/>
      <c r="I156" s="1"/>
      <c r="J156" s="2"/>
      <c r="K156" s="1"/>
      <c r="L156" s="1"/>
      <c r="M156" s="3"/>
      <c r="N156" s="3"/>
      <c r="O156" s="3"/>
      <c r="P156" s="1"/>
      <c r="Q156" s="1"/>
      <c r="R156" s="1"/>
      <c r="S156" s="1"/>
      <c r="T156" s="1"/>
      <c r="U156" s="1"/>
      <c r="V156" s="1"/>
      <c r="W156" s="1"/>
    </row>
    <row r="157" spans="1:31" ht="15.75" x14ac:dyDescent="0.25">
      <c r="A157" s="12"/>
      <c r="B157" s="12"/>
      <c r="C157" s="12"/>
      <c r="D157" s="12"/>
      <c r="E157" s="12"/>
      <c r="F157" s="12"/>
      <c r="G157" s="12"/>
      <c r="H157" s="1"/>
      <c r="I157" s="1"/>
      <c r="J157" s="2"/>
      <c r="K157" s="1"/>
      <c r="L157" s="1"/>
      <c r="M157" s="3"/>
      <c r="N157" s="14"/>
      <c r="O157" s="14"/>
      <c r="P157" s="1"/>
      <c r="Q157" s="1"/>
      <c r="R157" s="1"/>
      <c r="S157" s="1"/>
      <c r="T157" s="1"/>
      <c r="U157" s="1"/>
      <c r="V157" s="1"/>
      <c r="W157" s="1"/>
    </row>
  </sheetData>
  <autoFilter ref="A13:N131">
    <filterColumn colId="0" showButton="0"/>
    <filterColumn colId="1" showButton="0"/>
  </autoFilter>
  <mergeCells count="266">
    <mergeCell ref="R147:X147"/>
    <mergeCell ref="A152:H152"/>
    <mergeCell ref="A102:C102"/>
    <mergeCell ref="E46:H48"/>
    <mergeCell ref="A46:C48"/>
    <mergeCell ref="A54:C54"/>
    <mergeCell ref="A55:C55"/>
    <mergeCell ref="A60:C60"/>
    <mergeCell ref="E71:H73"/>
    <mergeCell ref="A71:C73"/>
    <mergeCell ref="E89:H91"/>
    <mergeCell ref="A69:C69"/>
    <mergeCell ref="E62:E65"/>
    <mergeCell ref="A89:C91"/>
    <mergeCell ref="F69:F70"/>
    <mergeCell ref="A78:C80"/>
    <mergeCell ref="A97:C97"/>
    <mergeCell ref="A92:C92"/>
    <mergeCell ref="A93:C93"/>
    <mergeCell ref="D89:D91"/>
    <mergeCell ref="D99:D101"/>
    <mergeCell ref="G97:G98"/>
    <mergeCell ref="F97:F98"/>
    <mergeCell ref="A62:C62"/>
    <mergeCell ref="AB129:AB130"/>
    <mergeCell ref="X125:X126"/>
    <mergeCell ref="Y125:Y126"/>
    <mergeCell ref="Z125:Z126"/>
    <mergeCell ref="AA125:AA126"/>
    <mergeCell ref="A123:AA123"/>
    <mergeCell ref="U118:U119"/>
    <mergeCell ref="V118:V119"/>
    <mergeCell ref="W118:W119"/>
    <mergeCell ref="V125:V126"/>
    <mergeCell ref="N125:N126"/>
    <mergeCell ref="A120:C122"/>
    <mergeCell ref="D120:D122"/>
    <mergeCell ref="E120:H122"/>
    <mergeCell ref="E118:E119"/>
    <mergeCell ref="H118:H119"/>
    <mergeCell ref="Y118:Y119"/>
    <mergeCell ref="I118:I119"/>
    <mergeCell ref="J118:J119"/>
    <mergeCell ref="A125:C126"/>
    <mergeCell ref="E125:E126"/>
    <mergeCell ref="D125:D126"/>
    <mergeCell ref="L125:L126"/>
    <mergeCell ref="N118:N119"/>
    <mergeCell ref="M139:N139"/>
    <mergeCell ref="A144:H144"/>
    <mergeCell ref="A142:H142"/>
    <mergeCell ref="M138:N138"/>
    <mergeCell ref="O136:AA136"/>
    <mergeCell ref="A131:K131"/>
    <mergeCell ref="A66:C68"/>
    <mergeCell ref="D66:D68"/>
    <mergeCell ref="A139:F139"/>
    <mergeCell ref="A138:F138"/>
    <mergeCell ref="A76:C76"/>
    <mergeCell ref="A124:C124"/>
    <mergeCell ref="G117:G119"/>
    <mergeCell ref="G124:G126"/>
    <mergeCell ref="Z118:Z119"/>
    <mergeCell ref="AA118:AA119"/>
    <mergeCell ref="P118:P119"/>
    <mergeCell ref="Q118:Q119"/>
    <mergeCell ref="R118:R119"/>
    <mergeCell ref="S118:S119"/>
    <mergeCell ref="T118:T119"/>
    <mergeCell ref="W125:W126"/>
    <mergeCell ref="U125:U126"/>
    <mergeCell ref="T125:T126"/>
    <mergeCell ref="A155:C155"/>
    <mergeCell ref="M140:N140"/>
    <mergeCell ref="A147:F147"/>
    <mergeCell ref="M150:N150"/>
    <mergeCell ref="M155:N155"/>
    <mergeCell ref="A153:H153"/>
    <mergeCell ref="M153:N153"/>
    <mergeCell ref="A154:H154"/>
    <mergeCell ref="M154:N154"/>
    <mergeCell ref="A145:H145"/>
    <mergeCell ref="A148:C148"/>
    <mergeCell ref="A149:F149"/>
    <mergeCell ref="A150:G150"/>
    <mergeCell ref="D151:E151"/>
    <mergeCell ref="A151:C151"/>
    <mergeCell ref="O118:O119"/>
    <mergeCell ref="K118:K119"/>
    <mergeCell ref="X118:X119"/>
    <mergeCell ref="M137:N137"/>
    <mergeCell ref="A137:F137"/>
    <mergeCell ref="A135:F135"/>
    <mergeCell ref="A133:W133"/>
    <mergeCell ref="M135:N135"/>
    <mergeCell ref="O135:AA135"/>
    <mergeCell ref="M136:N136"/>
    <mergeCell ref="S125:S126"/>
    <mergeCell ref="R125:R126"/>
    <mergeCell ref="Q125:Q126"/>
    <mergeCell ref="P125:P126"/>
    <mergeCell ref="H125:H126"/>
    <mergeCell ref="I125:I126"/>
    <mergeCell ref="J125:J126"/>
    <mergeCell ref="K125:K126"/>
    <mergeCell ref="O125:O126"/>
    <mergeCell ref="A130:K130"/>
    <mergeCell ref="M125:M126"/>
    <mergeCell ref="F125:F126"/>
    <mergeCell ref="E127:H129"/>
    <mergeCell ref="A127:C129"/>
    <mergeCell ref="D127:D129"/>
    <mergeCell ref="A136:F136"/>
    <mergeCell ref="E104:H106"/>
    <mergeCell ref="A104:C106"/>
    <mergeCell ref="A107:C107"/>
    <mergeCell ref="A118:C119"/>
    <mergeCell ref="D118:D119"/>
    <mergeCell ref="E114:H116"/>
    <mergeCell ref="A114:C116"/>
    <mergeCell ref="E109:H111"/>
    <mergeCell ref="A109:C111"/>
    <mergeCell ref="A117:C117"/>
    <mergeCell ref="G107:G108"/>
    <mergeCell ref="F107:F108"/>
    <mergeCell ref="G112:G113"/>
    <mergeCell ref="F112:F113"/>
    <mergeCell ref="D94:D96"/>
    <mergeCell ref="E94:H96"/>
    <mergeCell ref="A94:C96"/>
    <mergeCell ref="E99:H101"/>
    <mergeCell ref="A99:C101"/>
    <mergeCell ref="A64:C64"/>
    <mergeCell ref="A63:C63"/>
    <mergeCell ref="A65:C65"/>
    <mergeCell ref="A70:C70"/>
    <mergeCell ref="G92:G93"/>
    <mergeCell ref="F92:F93"/>
    <mergeCell ref="A36:C36"/>
    <mergeCell ref="E36:H36"/>
    <mergeCell ref="A29:C29"/>
    <mergeCell ref="A37:W37"/>
    <mergeCell ref="A40:C40"/>
    <mergeCell ref="E39:E41"/>
    <mergeCell ref="E43:E45"/>
    <mergeCell ref="A41:C41"/>
    <mergeCell ref="A30:C31"/>
    <mergeCell ref="E30:E31"/>
    <mergeCell ref="D30:D31"/>
    <mergeCell ref="F30:F31"/>
    <mergeCell ref="G30:G31"/>
    <mergeCell ref="G32:G35"/>
    <mergeCell ref="A32:C35"/>
    <mergeCell ref="D32:D35"/>
    <mergeCell ref="A17:C17"/>
    <mergeCell ref="P10:AA10"/>
    <mergeCell ref="X11:AA11"/>
    <mergeCell ref="A59:W59"/>
    <mergeCell ref="A14:AA14"/>
    <mergeCell ref="A15:AA15"/>
    <mergeCell ref="A21:C21"/>
    <mergeCell ref="A19:C19"/>
    <mergeCell ref="E19:H19"/>
    <mergeCell ref="A13:C13"/>
    <mergeCell ref="A16:C16"/>
    <mergeCell ref="T11:W11"/>
    <mergeCell ref="P11:S11"/>
    <mergeCell ref="F10:F12"/>
    <mergeCell ref="A22:C22"/>
    <mergeCell ref="A50:C50"/>
    <mergeCell ref="A51:C53"/>
    <mergeCell ref="A23:C23"/>
    <mergeCell ref="E29:H29"/>
    <mergeCell ref="A44:C44"/>
    <mergeCell ref="A24:C24"/>
    <mergeCell ref="A39:C39"/>
    <mergeCell ref="G49:G50"/>
    <mergeCell ref="D51:D53"/>
    <mergeCell ref="A2:H2"/>
    <mergeCell ref="A5:H5"/>
    <mergeCell ref="E10:E12"/>
    <mergeCell ref="A8:N8"/>
    <mergeCell ref="A7:N7"/>
    <mergeCell ref="K10:K12"/>
    <mergeCell ref="L10:N10"/>
    <mergeCell ref="D10:D12"/>
    <mergeCell ref="A6:C6"/>
    <mergeCell ref="H10:H12"/>
    <mergeCell ref="A10:C12"/>
    <mergeCell ref="A3:H3"/>
    <mergeCell ref="A4:H4"/>
    <mergeCell ref="M2:AA2"/>
    <mergeCell ref="M3:AA3"/>
    <mergeCell ref="M4:AA4"/>
    <mergeCell ref="M5:AA5"/>
    <mergeCell ref="M11:N11"/>
    <mergeCell ref="J10:J12"/>
    <mergeCell ref="G10:G12"/>
    <mergeCell ref="I10:I12"/>
    <mergeCell ref="M6:AA6"/>
    <mergeCell ref="W144:AB144"/>
    <mergeCell ref="O138:U138"/>
    <mergeCell ref="V138:AA138"/>
    <mergeCell ref="A74:AA74"/>
    <mergeCell ref="D71:D73"/>
    <mergeCell ref="A75:C75"/>
    <mergeCell ref="A77:C77"/>
    <mergeCell ref="A84:C84"/>
    <mergeCell ref="A81:I81"/>
    <mergeCell ref="A86:C86"/>
    <mergeCell ref="A85:C85"/>
    <mergeCell ref="A82:AA82"/>
    <mergeCell ref="A112:C112"/>
    <mergeCell ref="D109:D111"/>
    <mergeCell ref="D114:D116"/>
    <mergeCell ref="F118:F119"/>
    <mergeCell ref="L118:L119"/>
    <mergeCell ref="M118:M119"/>
    <mergeCell ref="A113:C113"/>
    <mergeCell ref="G102:G103"/>
    <mergeCell ref="D104:D106"/>
    <mergeCell ref="A108:C108"/>
    <mergeCell ref="A103:C103"/>
    <mergeCell ref="A98:C98"/>
    <mergeCell ref="D56:D58"/>
    <mergeCell ref="E56:H58"/>
    <mergeCell ref="A56:C58"/>
    <mergeCell ref="G60:G62"/>
    <mergeCell ref="A88:C88"/>
    <mergeCell ref="E78:H80"/>
    <mergeCell ref="E51:H53"/>
    <mergeCell ref="E66:H68"/>
    <mergeCell ref="G69:G70"/>
    <mergeCell ref="G63:G65"/>
    <mergeCell ref="F60:F65"/>
    <mergeCell ref="G75:G77"/>
    <mergeCell ref="F75:F77"/>
    <mergeCell ref="A83:AA83"/>
    <mergeCell ref="D78:D80"/>
    <mergeCell ref="E85:E88"/>
    <mergeCell ref="A87:C87"/>
    <mergeCell ref="A61:C61"/>
    <mergeCell ref="A18:C18"/>
    <mergeCell ref="A20:C20"/>
    <mergeCell ref="E20:H20"/>
    <mergeCell ref="F16:F18"/>
    <mergeCell ref="E17:E18"/>
    <mergeCell ref="F102:F103"/>
    <mergeCell ref="F21:F22"/>
    <mergeCell ref="A27:C27"/>
    <mergeCell ref="A28:C28"/>
    <mergeCell ref="A26:C26"/>
    <mergeCell ref="E26:H26"/>
    <mergeCell ref="G24:G25"/>
    <mergeCell ref="F27:F28"/>
    <mergeCell ref="G27:G28"/>
    <mergeCell ref="E23:H23"/>
    <mergeCell ref="A25:C25"/>
    <mergeCell ref="F24:F25"/>
    <mergeCell ref="A38:C38"/>
    <mergeCell ref="A45:C45"/>
    <mergeCell ref="D46:D48"/>
    <mergeCell ref="A43:C43"/>
    <mergeCell ref="F54:F55"/>
    <mergeCell ref="G54:G55"/>
    <mergeCell ref="A49:C49"/>
  </mergeCells>
  <phoneticPr fontId="11" type="noConversion"/>
  <printOptions horizontalCentered="1"/>
  <pageMargins left="0.19685039370078741" right="0.19685039370078741" top="0.23622047244094491" bottom="0.15748031496062992" header="0.23622047244094491" footer="0.15748031496062992"/>
  <pageSetup paperSize="9" scale="37" fitToWidth="0" orientation="landscape" r:id="rId1"/>
  <headerFooter alignWithMargins="0"/>
  <rowBreaks count="8" manualBreakCount="8">
    <brk id="22" max="26" man="1"/>
    <brk id="33" max="26" man="1"/>
    <brk id="43" max="26" man="1"/>
    <brk id="58" max="26" man="1"/>
    <brk id="73" max="26" man="1"/>
    <brk id="87" max="26" man="1"/>
    <brk id="104" max="26" man="1"/>
    <brk id="1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реализации МП №3</vt:lpstr>
      <vt:lpstr>'План реализации МП №3'!Заголовки_для_печати</vt:lpstr>
      <vt:lpstr>'План реализации МП №3'!Область_печати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З.М.</dc:creator>
  <cp:lastModifiedBy>Плотникова З.М.</cp:lastModifiedBy>
  <cp:lastPrinted>2015-11-25T07:33:38Z</cp:lastPrinted>
  <dcterms:created xsi:type="dcterms:W3CDTF">2014-03-03T12:58:39Z</dcterms:created>
  <dcterms:modified xsi:type="dcterms:W3CDTF">2015-11-25T07:34:07Z</dcterms:modified>
</cp:coreProperties>
</file>